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u.intern\Dropbox\1.Amman_14-15 January 2019\LoP\"/>
    </mc:Choice>
  </mc:AlternateContent>
  <xr:revisionPtr revIDLastSave="0" documentId="10_ncr:100000_{7685D492-BC20-4927-926C-76B4BB88A8D1}" xr6:coauthVersionLast="31" xr6:coauthVersionMax="36" xr10:uidLastSave="{00000000-0000-0000-0000-000000000000}"/>
  <bookViews>
    <workbookView xWindow="0" yWindow="0" windowWidth="20490" windowHeight="7545" xr2:uid="{03BF7DD2-866E-4F41-ACA4-8EEBC0D8874A}"/>
  </bookViews>
  <sheets>
    <sheet name="LoP" sheetId="1" r:id="rId1"/>
    <sheet name="Transportation" sheetId="2" r:id="rId2"/>
    <sheet name="Rooming" sheetId="3" r:id="rId3"/>
  </sheets>
  <definedNames>
    <definedName name="_xlnm._FilterDatabase" localSheetId="0" hidden="1">LoP!$A$2:$BC$33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" i="1" l="1"/>
  <c r="AR16" i="1"/>
  <c r="AR21" i="1"/>
  <c r="AR27" i="1"/>
  <c r="AR29" i="1"/>
  <c r="AR28" i="1"/>
  <c r="AR35" i="1"/>
  <c r="AR33" i="1"/>
  <c r="AR32" i="1"/>
  <c r="AR8" i="1"/>
  <c r="AR15" i="1"/>
  <c r="AR11" i="1"/>
  <c r="AR36" i="1"/>
  <c r="AR10" i="1"/>
  <c r="AR26" i="1"/>
  <c r="AR31" i="1"/>
  <c r="AR30" i="1"/>
  <c r="AR37" i="1"/>
  <c r="AR24" i="1"/>
  <c r="AR25" i="1"/>
  <c r="AR7" i="1"/>
  <c r="AR20" i="1"/>
  <c r="AR17" i="1"/>
  <c r="AR5" i="1"/>
  <c r="AR34" i="1"/>
  <c r="A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Tarek Abdelhadi</author>
  </authors>
  <commentList>
    <comment ref="C3" authorId="0" shapeId="0" xr:uid="{18DC715E-C5D8-4605-BFCD-59FF776F9D55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</t>
        </r>
      </text>
    </comment>
    <comment ref="C4" authorId="0" shapeId="0" xr:uid="{35E6F0EE-1D8B-4843-A083-4782BD639A8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</t>
        </r>
      </text>
    </comment>
    <comment ref="C6" authorId="0" shapeId="0" xr:uid="{5DBD5051-BCF2-4BEB-9D4B-E351E6E3248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DSA</t>
        </r>
      </text>
    </comment>
    <comment ref="C7" authorId="0" shapeId="0" xr:uid="{908387A0-3245-4170-9576-225854EE2FA1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DSA</t>
        </r>
      </text>
    </comment>
    <comment ref="C8" authorId="0" shapeId="0" xr:uid="{7F0BD334-3609-4121-827A-EE894A31515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
</t>
        </r>
      </text>
    </comment>
    <comment ref="C10" authorId="0" shapeId="0" xr:uid="{B0E0C4AB-B595-4023-A25C-F323AFF6A54E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AA10" authorId="0" shapeId="0" xr:uid="{3E9E3354-2728-4CBC-B9BA-1428F0C5F141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Late night</t>
        </r>
      </text>
    </comment>
    <comment ref="AM10" authorId="0" shapeId="0" xr:uid="{DDFEF100-A1B9-4CD5-AB86-165397542CB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Late night</t>
        </r>
      </text>
    </comment>
    <comment ref="C11" authorId="0" shapeId="0" xr:uid="{C6872B07-7A6C-4C6A-804F-5D495B2BE5B6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C12" authorId="0" shapeId="0" xr:uid="{4C0C9362-2540-445E-9CD7-87307CF6035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At his own Expense</t>
        </r>
      </text>
    </comment>
    <comment ref="AL12" authorId="0" shapeId="0" xr:uid="{A885C45B-CCD9-408C-8CA8-5054A81ABB0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  <comment ref="C13" authorId="0" shapeId="0" xr:uid="{E23CBB1D-6B4E-4333-BFA5-6131841C3DF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
</t>
        </r>
      </text>
    </comment>
    <comment ref="AL13" authorId="0" shapeId="0" xr:uid="{54CD247B-CBD4-4A3B-871D-13B21DF0C34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  <comment ref="C14" authorId="0" shapeId="0" xr:uid="{964DBAC3-1BB5-4312-A8A1-8BCD4B89CBB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5" authorId="0" shapeId="0" xr:uid="{A25B6ED1-5F35-4FD5-A5B9-38D42C55CD4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AL15" authorId="0" shapeId="0" xr:uid="{24055A9C-5192-4E14-849C-6F783B8BB345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  <comment ref="C16" authorId="0" shapeId="0" xr:uid="{876E574F-02FC-4BD6-8201-6EA13FDD793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AL16" authorId="0" shapeId="0" xr:uid="{968D309E-EE3F-41BF-8B84-85A56F63EDB6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  <comment ref="C17" authorId="0" shapeId="0" xr:uid="{FF1C46E5-E976-4B89-ADEA-E179A9E31A1D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8" authorId="0" shapeId="0" xr:uid="{B0CA58BF-3844-4B53-82C6-7D995C51961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9" authorId="0" shapeId="0" xr:uid="{7EB69492-4E48-4564-866B-C17AABAC21B9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0" authorId="0" shapeId="0" xr:uid="{6FE1605D-20A1-4BD0-9F13-A68E879ACD0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1" authorId="0" shapeId="0" xr:uid="{F3A9E04D-B708-4F46-AFA3-00721EDBF35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2" authorId="0" shapeId="0" xr:uid="{6CD6BA12-CD68-4B81-9498-569FB3ED8F9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3" authorId="0" shapeId="0" xr:uid="{82E84BD5-C326-49B9-BC40-8FE3E83F597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4" authorId="0" shapeId="0" xr:uid="{2D53A880-A37C-4E78-AB7E-9BA108E2CD41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5" authorId="0" shapeId="0" xr:uid="{8AC2634C-EED2-4083-AB31-A5F2D130FC8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6" authorId="0" shapeId="0" xr:uid="{FF56368A-0683-4FD7-B90C-37E8464A54F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7" authorId="0" shapeId="0" xr:uid="{11DED61D-C875-4394-AB75-D1F33DF15E9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8" authorId="0" shapeId="0" xr:uid="{E10931C6-9933-4E93-A206-E953741CDD7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9" authorId="0" shapeId="0" xr:uid="{5C8ABCF4-2F6E-423A-A398-DCB8BBAE2476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0" authorId="0" shapeId="0" xr:uid="{4ECB892D-E53D-431B-BB1B-1E51167245B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1" authorId="0" shapeId="0" xr:uid="{3B33D465-AF55-441F-9544-C7EB4D2BF97C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2" authorId="0" shapeId="0" xr:uid="{FA720990-ABD0-4551-BC93-9604586FA38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3" authorId="0" shapeId="0" xr:uid="{5642729B-02F5-4676-A2C5-3BC06CCE08F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4" authorId="0" shapeId="0" xr:uid="{23F1E982-ABC2-4C86-BAA2-8A90966A94C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5" authorId="0" shapeId="0" xr:uid="{47FA7AB8-21A3-4E93-B9EF-999327465B7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6" authorId="0" shapeId="0" xr:uid="{CAD844EB-2FD5-4DC8-8373-ED19E6F0ADA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7" authorId="0" shapeId="0" xr:uid="{3D8F1EEF-32D8-4DAE-8D40-C3E3F799C484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Tarek Abdelhadi</author>
  </authors>
  <commentList>
    <comment ref="C3" authorId="0" shapeId="0" xr:uid="{7115BFFB-8962-4775-BCDD-175E543AC03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</t>
        </r>
      </text>
    </comment>
    <comment ref="C4" authorId="0" shapeId="0" xr:uid="{A8142ED7-3F4C-4895-AA9A-1DB81935CC1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</t>
        </r>
      </text>
    </comment>
    <comment ref="C5" authorId="0" shapeId="0" xr:uid="{FC634B06-6072-4C6E-BC37-4DF573A1007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
</t>
        </r>
      </text>
    </comment>
    <comment ref="C6" authorId="0" shapeId="0" xr:uid="{AC2ACE1A-2EB3-4713-A08C-C97F3148706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7" authorId="0" shapeId="0" xr:uid="{CE24F47E-1C2E-4AC0-AC85-428185EBE5D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8" authorId="0" shapeId="0" xr:uid="{C2BFE8F4-8781-4DC2-BDBD-EE5086368DD5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9" authorId="0" shapeId="0" xr:uid="{A53E5A33-F256-4AD4-BFF6-E3FEE5BDAF3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
</t>
        </r>
      </text>
    </comment>
    <comment ref="C10" authorId="0" shapeId="0" xr:uid="{68C31D23-75A4-4335-B33A-F91BAD55F6A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1" authorId="0" shapeId="0" xr:uid="{F23B0072-66CD-4F51-A17C-D1C6BA0C2AE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2" authorId="0" shapeId="0" xr:uid="{8397DF08-62AB-46CF-8966-C9CED0BC452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3" authorId="0" shapeId="0" xr:uid="{3D873D6F-65F4-42F4-AE42-CD76B8C7EFE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DSA</t>
        </r>
      </text>
    </comment>
    <comment ref="C14" authorId="0" shapeId="0" xr:uid="{49DAC879-2307-4397-9B5F-68A8D6279B8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5" authorId="0" shapeId="0" xr:uid="{C4DF34EA-42E6-47D7-961F-EB69BB98EDCC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C16" authorId="0" shapeId="0" xr:uid="{A796154E-CEE5-4D91-9910-60B0F6CF683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7" authorId="0" shapeId="0" xr:uid="{31D9429B-124B-4520-A017-64FBA6572ADC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8" authorId="0" shapeId="0" xr:uid="{A94681AD-1EBD-4DD1-86A2-2A9F46777CD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9" authorId="0" shapeId="0" xr:uid="{9584D46B-4CAB-4368-8C94-0576AEE4D33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DSA</t>
        </r>
      </text>
    </comment>
    <comment ref="C20" authorId="0" shapeId="0" xr:uid="{9C3FEC86-77A3-4F2A-96F4-12C07E244B1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1" authorId="0" shapeId="0" xr:uid="{AA2587E8-5BF3-4C83-81A1-0D30633CE854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2" authorId="0" shapeId="0" xr:uid="{1AD18767-293C-4BE3-986E-647565D6473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3" authorId="0" shapeId="0" xr:uid="{868F0A08-3D80-4CE4-86FD-6FBA536E437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I23" authorId="0" shapeId="0" xr:uid="{AA5DCD12-BA83-4AA4-813E-7E9CDF9CF991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Late night</t>
        </r>
      </text>
    </comment>
    <comment ref="C24" authorId="0" shapeId="0" xr:uid="{4CBF5B57-0123-48E4-A92F-31FA1CA1EFB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5" authorId="0" shapeId="0" xr:uid="{30D31DA9-5742-489D-B750-D12817A4F27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At his own Expense</t>
        </r>
      </text>
    </comment>
    <comment ref="C26" authorId="0" shapeId="0" xr:uid="{A4044D68-10C4-448C-9A55-473BA0D9F7D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C27" authorId="0" shapeId="0" xr:uid="{C479E336-D0E7-4F51-88A5-77F639DC5BC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8" authorId="0" shapeId="0" xr:uid="{96611874-E43E-42A8-9B21-C0FD441D2A0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9" authorId="0" shapeId="0" xr:uid="{A0C2B4F4-D262-444B-8195-F6FBB42C3A3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30" authorId="0" shapeId="0" xr:uid="{D1259230-749A-4882-A363-A15A08B054EE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Tarek Abdelhadi</author>
  </authors>
  <commentList>
    <comment ref="C3" authorId="0" shapeId="0" xr:uid="{26046B2E-4FAC-40FC-9BBE-D3E71D07524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4" authorId="0" shapeId="0" xr:uid="{62FFCC81-FDC9-452B-A43C-8505D29CF3A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</t>
        </r>
      </text>
    </comment>
    <comment ref="C5" authorId="0" shapeId="0" xr:uid="{3DD4EE32-F993-4756-863F-7F7F6C719046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
</t>
        </r>
      </text>
    </comment>
    <comment ref="D5" authorId="0" shapeId="0" xr:uid="{536CDB94-4A88-4ECE-914F-C1246A74264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  <comment ref="C6" authorId="0" shapeId="0" xr:uid="{5305F241-D3B7-4D54-A704-7B2C55C4649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
</t>
        </r>
      </text>
    </comment>
    <comment ref="C7" authorId="0" shapeId="0" xr:uid="{8F4F8211-6646-402C-A317-F8BAB8F47A5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E7" authorId="0" shapeId="0" xr:uid="{BF3E5C8C-E364-4D90-A653-A0FCEBCB4BEC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Late night</t>
        </r>
      </text>
    </comment>
    <comment ref="C8" authorId="0" shapeId="0" xr:uid="{D64B24DF-8AC2-4523-9B15-EF8D1B98A061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C9" authorId="0" shapeId="0" xr:uid="{504BC3FD-4364-41F8-AD8E-7FD17F9B453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D9" authorId="0" shapeId="0" xr:uid="{54573C1A-1F31-4738-B51F-04837E8442D6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  <comment ref="C10" authorId="0" shapeId="0" xr:uid="{7B5FDE78-B713-4C35-BBC3-708B9495414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Reduced DSA (transportation excluded)</t>
        </r>
      </text>
    </comment>
    <comment ref="D10" authorId="0" shapeId="0" xr:uid="{05E835C0-527E-4A4A-8683-0C3C0D496683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  <comment ref="C11" authorId="0" shapeId="0" xr:uid="{0ADFB2BD-58BA-4890-86A9-9D2BDA2B829B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2" authorId="0" shapeId="0" xr:uid="{4364DD10-8CB2-46B1-98C5-918E2079DAE5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3" authorId="0" shapeId="0" xr:uid="{19324AC7-557D-4EAD-BA3B-D96D981AF899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4" authorId="0" shapeId="0" xr:uid="{33E583BC-0BFD-4EE1-8711-323223D79EC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5" authorId="0" shapeId="0" xr:uid="{1CF2FFA7-3DB1-4E62-BEAC-5756E4CCD36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6" authorId="0" shapeId="0" xr:uid="{7AFB119D-2E43-43C3-A1F9-7C563D35B0E8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7" authorId="0" shapeId="0" xr:uid="{AC941B3A-B551-4805-B540-98764CA9CC3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8" authorId="0" shapeId="0" xr:uid="{F766253C-207E-47CC-9A1F-8F6DEB9A7904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19" authorId="0" shapeId="0" xr:uid="{258FA991-C1C7-41AC-8BED-F563DFD8705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0" authorId="0" shapeId="0" xr:uid="{6062D7A9-B1F9-45F1-B1E4-2E992982EE90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1" authorId="0" shapeId="0" xr:uid="{33CFADE1-12B4-4186-8EC2-F31112FAA895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2" authorId="0" shapeId="0" xr:uid="{D1033BD8-2E95-4619-B326-B9938CD0131D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3" authorId="0" shapeId="0" xr:uid="{021E0012-86B5-40A6-BC01-5BDA71CB280D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4" authorId="0" shapeId="0" xr:uid="{CB33C166-35B4-4C8F-AC6D-785B39CFEE5F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5" authorId="0" shapeId="0" xr:uid="{88DB6BC6-6933-43FE-9D8F-C7A6B15EC362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6" authorId="0" shapeId="0" xr:uid="{449B1FDA-0D3A-4F81-9A23-BEEED40847B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board</t>
        </r>
      </text>
    </comment>
    <comment ref="C27" authorId="0" shapeId="0" xr:uid="{89B2B2CF-3DF3-4C16-A777-DEBF2408FFC7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Full DSA</t>
        </r>
      </text>
    </comment>
    <comment ref="C28" authorId="0" shapeId="0" xr:uid="{1435B455-4D1B-4358-82B1-B2A8EE7CF2F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At his own Expense</t>
        </r>
      </text>
    </comment>
    <comment ref="D28" authorId="0" shapeId="0" xr:uid="{1C61766A-B3EB-4117-B16E-960495C9E79A}">
      <text>
        <r>
          <rPr>
            <b/>
            <sz val="9"/>
            <color indexed="81"/>
            <rFont val="Tahoma"/>
            <family val="2"/>
          </rPr>
          <t>Tarek Abdelhadi:</t>
        </r>
        <r>
          <rPr>
            <sz val="9"/>
            <color indexed="81"/>
            <rFont val="Tahoma"/>
            <family val="2"/>
          </rPr>
          <t xml:space="preserve">
Day time</t>
        </r>
      </text>
    </comment>
  </commentList>
</comments>
</file>

<file path=xl/sharedStrings.xml><?xml version="1.0" encoding="utf-8"?>
<sst xmlns="http://schemas.openxmlformats.org/spreadsheetml/2006/main" count="1140" uniqueCount="351">
  <si>
    <t>#</t>
  </si>
  <si>
    <t>Title</t>
  </si>
  <si>
    <t>Name</t>
  </si>
  <si>
    <t>Occupation</t>
  </si>
  <si>
    <t>Organization</t>
  </si>
  <si>
    <t>Country/City of Residence</t>
  </si>
  <si>
    <t>Email</t>
  </si>
  <si>
    <t>Phone Number</t>
  </si>
  <si>
    <t>Invitations</t>
  </si>
  <si>
    <t>Status</t>
  </si>
  <si>
    <t>Reg</t>
  </si>
  <si>
    <t>UNLP</t>
  </si>
  <si>
    <t>N. Pass</t>
  </si>
  <si>
    <t>VIP</t>
  </si>
  <si>
    <t>LL</t>
  </si>
  <si>
    <t>Visa</t>
  </si>
  <si>
    <t>Routing</t>
  </si>
  <si>
    <t>Ticket</t>
  </si>
  <si>
    <t>ATKT</t>
  </si>
  <si>
    <t>Arrival Time</t>
  </si>
  <si>
    <t>Flight</t>
  </si>
  <si>
    <t>Depar. Date</t>
  </si>
  <si>
    <t>Depar. Time</t>
  </si>
  <si>
    <t>Airport 
Transp.</t>
  </si>
  <si>
    <t>DSA</t>
  </si>
  <si>
    <t>TE</t>
  </si>
  <si>
    <t>Total 
DSA &amp; TE</t>
  </si>
  <si>
    <t>Hotel Accommodation</t>
  </si>
  <si>
    <t>Extra Meals</t>
  </si>
  <si>
    <t>Total Hotel</t>
  </si>
  <si>
    <t>Check-in</t>
  </si>
  <si>
    <t>Check-out</t>
  </si>
  <si>
    <t>Room</t>
  </si>
  <si>
    <t>Coverage</t>
  </si>
  <si>
    <t>Nights on 
UNDP</t>
  </si>
  <si>
    <t>Nights on 
guest</t>
  </si>
  <si>
    <t>Cost of 
Ticket</t>
  </si>
  <si>
    <t>F10</t>
  </si>
  <si>
    <t>Grand Total</t>
  </si>
  <si>
    <t>Remarks</t>
  </si>
  <si>
    <t>Bus Unit</t>
  </si>
  <si>
    <t>Oper Unit</t>
  </si>
  <si>
    <t>Fund</t>
  </si>
  <si>
    <t>Dep ID</t>
  </si>
  <si>
    <t>Project</t>
  </si>
  <si>
    <t>Activity</t>
  </si>
  <si>
    <t>Impl Agent</t>
  </si>
  <si>
    <t>Donor</t>
  </si>
  <si>
    <t>Arrival Date</t>
  </si>
  <si>
    <t>Mrs.</t>
  </si>
  <si>
    <t xml:space="preserve">Mr. </t>
  </si>
  <si>
    <t xml:space="preserve">Ms. </t>
  </si>
  <si>
    <t xml:space="preserve">Dr. </t>
  </si>
  <si>
    <t>Dr.</t>
  </si>
  <si>
    <t>Quang Le</t>
  </si>
  <si>
    <t>Anne Marie Rihane</t>
  </si>
  <si>
    <t>Amr Radwan</t>
  </si>
  <si>
    <t>Poul Hansen</t>
  </si>
  <si>
    <t>Pushapati Nath Pandey</t>
  </si>
  <si>
    <t>Duong Van Tam</t>
  </si>
  <si>
    <t>Gurudutt Ponnathar</t>
  </si>
  <si>
    <t>Ulf Persson</t>
  </si>
  <si>
    <t>Steward Jeacocke</t>
  </si>
  <si>
    <t>Nicolas Buhmann</t>
  </si>
  <si>
    <t>Kamal Hassan Ali</t>
  </si>
  <si>
    <t>Ehab Abou Aish</t>
  </si>
  <si>
    <t>Houda Cherrad</t>
  </si>
  <si>
    <t>Youssef Zouaghi</t>
  </si>
  <si>
    <t>Saieda Hashisha</t>
  </si>
  <si>
    <t>Hassan Ahmed</t>
  </si>
  <si>
    <t>Al Sayed Kamal Negm</t>
  </si>
  <si>
    <t>Fatma Mohammed</t>
  </si>
  <si>
    <t>Nesma Naguib Farag</t>
  </si>
  <si>
    <t>Ahmad Selman</t>
  </si>
  <si>
    <t>UNDP</t>
  </si>
  <si>
    <t>Research Assistant</t>
  </si>
  <si>
    <t>UNDP Iraq</t>
  </si>
  <si>
    <t>Chief Trade Facilitation</t>
  </si>
  <si>
    <t>UNCTAD</t>
  </si>
  <si>
    <t>Senior Technical Officer</t>
  </si>
  <si>
    <t>WCO</t>
  </si>
  <si>
    <t>Customs Counsellor</t>
  </si>
  <si>
    <t>Vietnam Embassy in Brussels</t>
  </si>
  <si>
    <t>Director</t>
  </si>
  <si>
    <t>Senior Vice President</t>
  </si>
  <si>
    <t>Representative</t>
  </si>
  <si>
    <t>DHL</t>
  </si>
  <si>
    <t>Customs Lead</t>
  </si>
  <si>
    <t>IBM Government, IBM</t>
  </si>
  <si>
    <t>Head of Customs</t>
  </si>
  <si>
    <t>Commercial Manager</t>
  </si>
  <si>
    <t>MAERSK</t>
  </si>
  <si>
    <t>Ambassador, Head of Economic Sector</t>
  </si>
  <si>
    <t>LAS</t>
  </si>
  <si>
    <t>Director General</t>
  </si>
  <si>
    <t>Moroccan Customs</t>
  </si>
  <si>
    <t>Cadre à la Division de la Réglementation et la Facilitation Commerciale</t>
  </si>
  <si>
    <t xml:space="preserve">Morocco Ministry of Industry, Trade, </t>
  </si>
  <si>
    <t xml:space="preserve">Tunisia Customs department </t>
  </si>
  <si>
    <t>Director General - Eco. Cooperation dep.</t>
  </si>
  <si>
    <t>Tunisia Ministry of Commerce</t>
  </si>
  <si>
    <t xml:space="preserve">Major general </t>
  </si>
  <si>
    <t>Sudan Customs Authority</t>
  </si>
  <si>
    <t>First Undersecretary, commissioner</t>
  </si>
  <si>
    <t>Egypt Customs Authority</t>
  </si>
  <si>
    <t>International Trade Policies researcher</t>
  </si>
  <si>
    <t>Egypt Ministry of Trade and Industry</t>
  </si>
  <si>
    <t>Head of central department for customs</t>
  </si>
  <si>
    <t>Egypt Customs</t>
  </si>
  <si>
    <t>Procedures and automation expert</t>
  </si>
  <si>
    <t>Chief Engineer</t>
  </si>
  <si>
    <t>Iraq Customs</t>
  </si>
  <si>
    <t>Engineer</t>
  </si>
  <si>
    <t>Alaa Bassyouni</t>
  </si>
  <si>
    <t>Charbel El-Achkar</t>
  </si>
  <si>
    <t>Nabil Lakhder</t>
  </si>
  <si>
    <t>Ali Shareef</t>
  </si>
  <si>
    <t>quang.le@undp.org</t>
  </si>
  <si>
    <t xml:space="preserve">anne.marie.rihane@undp.org </t>
  </si>
  <si>
    <t>amr.radwan@undp.org</t>
  </si>
  <si>
    <t>alaa.bassyouni@gmail.com</t>
  </si>
  <si>
    <t>ahmed.alyassery@undp.org</t>
  </si>
  <si>
    <t>pn.pandey@wcoomd.org</t>
  </si>
  <si>
    <t>tamcustoms@mail.com</t>
  </si>
  <si>
    <t>g.ponnathar@seeburger.com</t>
  </si>
  <si>
    <t>u.persson@seeburger.se</t>
  </si>
  <si>
    <t>charbel.el-achkar@dhl.com</t>
  </si>
  <si>
    <t>stewart.jeacocke@uk.ibm.com</t>
  </si>
  <si>
    <t>Prita.Hapsari@unilever.com</t>
  </si>
  <si>
    <t>201003237284</t>
  </si>
  <si>
    <t>yes</t>
  </si>
  <si>
    <t>Beirut</t>
  </si>
  <si>
    <t>Cairo</t>
  </si>
  <si>
    <t>Baghdad</t>
  </si>
  <si>
    <t>Geneva</t>
  </si>
  <si>
    <t>Brussels</t>
  </si>
  <si>
    <t>Singapore</t>
  </si>
  <si>
    <t>California</t>
  </si>
  <si>
    <t>TBD</t>
  </si>
  <si>
    <t>London</t>
  </si>
  <si>
    <t>Jakarta</t>
  </si>
  <si>
    <t>Mumbai</t>
  </si>
  <si>
    <t>Morocco</t>
  </si>
  <si>
    <t>Tunisia</t>
  </si>
  <si>
    <t>Alexandria</t>
  </si>
  <si>
    <t>BEY-AMM</t>
  </si>
  <si>
    <t>CAI-AMM</t>
  </si>
  <si>
    <t>BGW-AMM</t>
  </si>
  <si>
    <t>GVA-AMM</t>
  </si>
  <si>
    <t>LHR-AMM</t>
  </si>
  <si>
    <t>BOM-AMM</t>
  </si>
  <si>
    <t>Khartoum</t>
  </si>
  <si>
    <t>Pass</t>
  </si>
  <si>
    <t>no</t>
  </si>
  <si>
    <t>UNO 248187</t>
  </si>
  <si>
    <t>INDD1128562</t>
  </si>
  <si>
    <t>VNMD0022126</t>
  </si>
  <si>
    <t>SGPE5515320C</t>
  </si>
  <si>
    <t>SWE89600972</t>
  </si>
  <si>
    <t>IDNB2983956</t>
  </si>
  <si>
    <t>DC4TVY6KVH</t>
  </si>
  <si>
    <t>MARNE9524248</t>
  </si>
  <si>
    <t>SDNO013784</t>
  </si>
  <si>
    <t>Bashir Altahir Bashir</t>
  </si>
  <si>
    <t>SDND024877</t>
  </si>
  <si>
    <t>EGYA10838711</t>
  </si>
  <si>
    <t>EGYA09921662</t>
  </si>
  <si>
    <t>IRQA10660724</t>
  </si>
  <si>
    <t>IRQA10923211</t>
  </si>
  <si>
    <t>N/A</t>
  </si>
  <si>
    <t>EGYA19939003</t>
  </si>
  <si>
    <t>UNO 245997</t>
  </si>
  <si>
    <t>LBNLR0248315</t>
  </si>
  <si>
    <t>EGYA15441428</t>
  </si>
  <si>
    <t>Erbil</t>
  </si>
  <si>
    <t>TUN-AMM</t>
  </si>
  <si>
    <t>EBL-AMM</t>
  </si>
  <si>
    <t>Mohamed Maher Kharrat</t>
  </si>
  <si>
    <t>Full board</t>
  </si>
  <si>
    <t>MS 719    13JAN  CAI 3 AMM    0800  0915   E0/738  0115
MS 720    17JAN  AMM   CAI 3  1005  1135   E0/738  0130</t>
  </si>
  <si>
    <t>EGYA10391702</t>
  </si>
  <si>
    <t>Canceled</t>
  </si>
  <si>
    <t>RJ 811Q 13JAN 7 BGWAMM SS1  0800  0840  /DCRJ /E
RJ 814Q 16JAN 3 AMMBGW SS1  1655  1925  /DCRJ /E</t>
  </si>
  <si>
    <t>poul.hansen@unctad.org</t>
  </si>
  <si>
    <t>TK1944  V  13JAN  BRU   IST I  1515  2030   E0/321
TK 812  V  13JAN  IST I AMM 2  2140  2305   E0/333  0650
TK 815  V  16JAN  AMM 2 IST I  0240  0615   E0/332  
TK1937  V  16JAN  IST I BRU    0915  1055   E0/321  0915</t>
  </si>
  <si>
    <t>Prita Hapsari</t>
  </si>
  <si>
    <t>QR 959W 13JAN 7 CGKDOH*SS1 0845 1355
QR 400W 13JAN 7 DOHAMM*SS1 1620 1840
QR 401W 19JAN 6 AMMDOH*SS1 2010 2359
QR 956W 20JAN 7 DOHCGK*SS1 0155 1445</t>
  </si>
  <si>
    <t>EGYD00035281</t>
  </si>
  <si>
    <t>MS 844 13JAN TUNCAI*SS1  1135  1535
MS 701 13JAN CAIAMM*SS1  1810  1925
RJ 551 16JAN AMMTUN SS1  0935  1235</t>
  </si>
  <si>
    <t>Pending. Return date. BOOK ASAP</t>
  </si>
  <si>
    <t>EGYS00020032</t>
  </si>
  <si>
    <t>RJ 825  O  13JAN  EBL   AMM    0435  0535   E0/E95  0200
RJ 824  O  16JAN  AMM   EBL    2355  0255+1 E0/E75  0200</t>
  </si>
  <si>
    <t>Iman Bahlouss</t>
  </si>
  <si>
    <t>Digitalization for Trade Facilitation in Strengthening Arab Economic Integration and Connectivity
14-15 January 2019
Amman, Jordan</t>
  </si>
  <si>
    <t>201223954325</t>
  </si>
  <si>
    <t>212676421486</t>
  </si>
  <si>
    <t>201001843308</t>
  </si>
  <si>
    <t>447896568520</t>
  </si>
  <si>
    <t>ü</t>
  </si>
  <si>
    <t>MS 719S 13JAN 7 CAIAMM SS1  0800  0915  /DCMS /E
MS 708S 16JAN 3 AMMCAI SS1  1420  1550  /DCMS /E</t>
  </si>
  <si>
    <t>Ahmed Al Yassery</t>
  </si>
  <si>
    <t>OS 572T 13JAN 7 GVAVIE SS1 1000 1150
RJ 128S 13JAN 7 VIEAMM SS1 1530 2000
RJ 153N 16JAN 3 AMMGVA SS1 0955 1510</t>
  </si>
  <si>
    <t>Vice Minister of Finance</t>
  </si>
  <si>
    <t>UNILEVER South East Asia, Australia, New Zealand</t>
  </si>
  <si>
    <t>Seeburger Company</t>
  </si>
  <si>
    <t>nesma.naguib@yahoo.com; egyalxmohamin@yahoo.com;</t>
  </si>
  <si>
    <t>magdimakky@hotmail.com; 
m.makky@Customs.gov.eg;</t>
  </si>
  <si>
    <t>inter.coopar@gmail.com;
eslam123433243@gmail.com;</t>
  </si>
  <si>
    <t>aliyoussef82@yahoo.com</t>
  </si>
  <si>
    <t>nesma.naguib@yahoo.com;</t>
  </si>
  <si>
    <t>egyalxmohamin@yahoo.com;</t>
  </si>
  <si>
    <t>Islam.Zuhri@customs.gov.jo</t>
  </si>
  <si>
    <t>info@customs.mof.gov.iq;</t>
  </si>
  <si>
    <t>meherkharrat@yahoo.fr;</t>
  </si>
  <si>
    <t>bci@douane.gov.tn;</t>
  </si>
  <si>
    <t>saida.hachicha@commerce.gov.tn;
saida.hachicha@resala.tn;</t>
  </si>
  <si>
    <t>Nicolas.Buhmann@maersk.com</t>
  </si>
  <si>
    <t>kamal.ali@las.int;</t>
  </si>
  <si>
    <t>abouaish@mof.gov.eg;</t>
  </si>
  <si>
    <t>noha.fawzy@mof.gov.eg</t>
  </si>
  <si>
    <t>Copy Email</t>
  </si>
  <si>
    <t>Confirmed</t>
  </si>
  <si>
    <t>BTR</t>
  </si>
  <si>
    <t>TBO</t>
  </si>
  <si>
    <t>Needed at his own expense</t>
  </si>
  <si>
    <t>628118163482</t>
  </si>
  <si>
    <t>Egypt Ministry of Finance</t>
  </si>
  <si>
    <t>no TBO on 10-Jan-19</t>
  </si>
  <si>
    <t>TBC</t>
  </si>
  <si>
    <t>At his own cost</t>
  </si>
  <si>
    <t>RJ 112V 13JAN 7 LHRAMM SS1  1605  2305  /DCRJ /E
RJ 111Q 16JAN 3 AMMLHR SS1  1120  1445  /DCRJ /E</t>
  </si>
  <si>
    <t>Single Room</t>
  </si>
  <si>
    <t>Single</t>
  </si>
  <si>
    <t>BB &amp; Extra Meals</t>
  </si>
  <si>
    <t>Needed</t>
  </si>
  <si>
    <t>Own Expense</t>
  </si>
  <si>
    <t>Hassan Hallou</t>
  </si>
  <si>
    <t>Director of facilitation and information system</t>
  </si>
  <si>
    <t>M.LRHEZZIOUI@douane.gov.ma;
n.lakhdar@douane.gov.ma;
dgadii@douane.gov.ma;
cabinetdgadii@douane.gov.ma;</t>
  </si>
  <si>
    <t>F.LAGRANI@douane.gov.ma</t>
  </si>
  <si>
    <t>212661914806</t>
  </si>
  <si>
    <t>Hadri Khabbab</t>
  </si>
  <si>
    <t>0021655112689</t>
  </si>
  <si>
    <t xml:space="preserve">MS 701 V 13JAN 7 CAIAMM DK1  1810 1925  13JAN  E  0 738 M                  
MS 720 V 17JAN 4 AMMCAI DK1  1005 1135  17JAN  E  0 738 M  
</t>
  </si>
  <si>
    <t xml:space="preserve">AF1359 Y 13JAN 7*RBACDG DK1  0700 1005  13JAN  E  0 320 B                  
AF 452 M 13JAN 7*CDGAMM DK1  1550 2130  13JAN  E  0 32A M                  
TK 813 Q 16JAN 3*AMMIST DK1  0545 0920  16JAN  E  0 332 M                  
TK 617 Q 16JAN 3*ISTCMN DK1  1050 1400  16JAN  E  0 77W M 
</t>
  </si>
  <si>
    <t>Issued by Ali S</t>
  </si>
  <si>
    <t>bismark.sitorus@unctad.org</t>
  </si>
  <si>
    <t>MS 712Y 07JAN 1 BEYCAI HK1  1915  2040
MS 701S 12JAN 6 CAIAMM SS1  1705  1820
ME 313Q 18JAN 5 AMMBEY SS1  1850  2000</t>
  </si>
  <si>
    <t>TBI - Plaza Holidays</t>
  </si>
  <si>
    <t>MS 701 V 13JAN 7 CAIAMM DK1  1810 1925  13JAN  E  0 738 M                  
MS 720 V 17JAN 4 AMMCAI DK1  1005 1135  17JAN  E  0 738 M</t>
  </si>
  <si>
    <t>GBR504981938</t>
  </si>
  <si>
    <t>TUNS043451</t>
  </si>
  <si>
    <t>TUNS052413</t>
  </si>
  <si>
    <t>MARRM5754582</t>
  </si>
  <si>
    <t>TUNS047142</t>
  </si>
  <si>
    <t>UNO249421</t>
  </si>
  <si>
    <t>cherrad_houda@yahoo.fr
hcherrad@mcinet.gov.ma;</t>
  </si>
  <si>
    <t>RBA-AMM</t>
  </si>
  <si>
    <t>ME 0313</t>
  </si>
  <si>
    <t>MS 0701</t>
  </si>
  <si>
    <t>ME 314</t>
  </si>
  <si>
    <t>MS 719</t>
  </si>
  <si>
    <t>RJ 811</t>
  </si>
  <si>
    <t>TK 812</t>
  </si>
  <si>
    <t>9:30pm</t>
  </si>
  <si>
    <t>RJ 112</t>
  </si>
  <si>
    <t>11:20am</t>
  </si>
  <si>
    <t>RJ 111</t>
  </si>
  <si>
    <t>QR 400</t>
  </si>
  <si>
    <t>QR 401</t>
  </si>
  <si>
    <t>MS 739</t>
  </si>
  <si>
    <t>MS 720</t>
  </si>
  <si>
    <t xml:space="preserve"> AF 452</t>
  </si>
  <si>
    <t>5:00am</t>
  </si>
  <si>
    <t>MS 740</t>
  </si>
  <si>
    <t>MS 708</t>
  </si>
  <si>
    <t>MS 701</t>
  </si>
  <si>
    <t>RJ 825</t>
  </si>
  <si>
    <t>RJ 824</t>
  </si>
  <si>
    <t>RJ 551</t>
  </si>
  <si>
    <t>AF 452</t>
  </si>
  <si>
    <t>ME 314 K 12JAN 6 BEYAMM HK1  1315 1425  12JAN  E  ME/JOZ6HV
ME 311 K 17JAN 4 AMMBEY DK1  1015 1125  17JAN  E  0 320 S</t>
  </si>
  <si>
    <t>ME 311</t>
  </si>
  <si>
    <t>RJ 814</t>
  </si>
  <si>
    <t>TK 815</t>
  </si>
  <si>
    <t>LH 692</t>
  </si>
  <si>
    <t>AZ 7007</t>
  </si>
  <si>
    <t>EK 901</t>
  </si>
  <si>
    <t>DXB-AMM</t>
  </si>
  <si>
    <t>FRA-AMM</t>
  </si>
  <si>
    <t>MARQH8394010</t>
  </si>
  <si>
    <t>Issued - Plaza Holidays</t>
  </si>
  <si>
    <t>Shakir Oleiwi</t>
  </si>
  <si>
    <t xml:space="preserve">مدير عام العمليات والخطط </t>
  </si>
  <si>
    <t>b.iq@yahoo.com</t>
  </si>
  <si>
    <t>IRQE1020596</t>
  </si>
  <si>
    <t>Issued and Sent</t>
  </si>
  <si>
    <t xml:space="preserve">Arrival Amman, Jan 12, Lufthansa LH692 from Frankfurt, arriving 19:40 PM (leaving Phoenix Jan 11)
Departure Amman, Jan 18, Alitalia AZ 7007 towards Rome, departing 10.55 AM 
</t>
  </si>
  <si>
    <t>Assistant Resident Representative</t>
  </si>
  <si>
    <t>Chief Technical Advisor</t>
  </si>
  <si>
    <t>Economics Related Analyst</t>
  </si>
  <si>
    <t>Customs and Trade Facilitation Expert</t>
  </si>
  <si>
    <t>Sent to HUB for creation</t>
  </si>
  <si>
    <t xml:space="preserve">Bismark Tumpal Parulian Sitorus </t>
  </si>
  <si>
    <t>Arrival Amman, Jan 13, emirates Ek901 from Dubai , arriving 09:40 PM
Departure Amman, Jan 18, Alitalia AZ 7007 towards Rome, departing 10.55 AM</t>
  </si>
  <si>
    <t>MS 701 V 13JAN 7 CAIAMM DK1  1810 1925  13JAN  E  0 738 M
MS 720 V 17JAN 4 AMMCAI DK1  1005 1135  17JAN  E  0 738 M</t>
  </si>
  <si>
    <t>TK 814</t>
  </si>
  <si>
    <t>RJ 153</t>
  </si>
  <si>
    <t>LH1009 U 13JAN 7*BRUFRA DK1  1105 1205  13JAN  E  0 32A S
LH 692 U 13JAN 7*FRAAMM DK1  1430 1940  13JAN  E  0 32A M
LH 693 B 16JAN 3*AMMFRA DK1  0230 0620  16JAN  E  0 32A M
LH1004 B 16JAN 3*FRABRU DK1  0725 0825  16JAN  E  0 32A S</t>
  </si>
  <si>
    <t xml:space="preserve">EK 505 C 13JAN 7*BOMDXB DK1  1025 1210  13JAN  E  0 77W M      
EK 903 C 13JAN 7*DXBAMM DK1  1405 1530  13JAN  E  0 77W M    
TK 813 H 16JAN 3*AMMIST DK1  0545 0920  16JAN  E  0 332 M
TK1725 H 16JAN 3*ISTTXL DK1  1240 1345  16JAN  E  0 321 M
</t>
  </si>
  <si>
    <t>EK 903</t>
  </si>
  <si>
    <t xml:space="preserve">MS 862  L  13JAN  CMN 1 CAI 3  0030  0625   E0/738
MS 719  L  13JAN  CAI 3 AMM    0800  0915   E0/738  0745
MS 708  T  16JAN  AMM   CAI 3  1420  1550   E0/738
MS 861  T  16JAN  CAI 3 CMN 1  1850  2330   E0/738  1010
</t>
  </si>
  <si>
    <t>Not Needed</t>
  </si>
  <si>
    <t>AMM-BEY</t>
  </si>
  <si>
    <t>AMM-CAI</t>
  </si>
  <si>
    <t>AMM-BGW</t>
  </si>
  <si>
    <t>AMM-LHR</t>
  </si>
  <si>
    <t>LH 693</t>
  </si>
  <si>
    <t>AMM-FRA</t>
  </si>
  <si>
    <t>IST-AMM</t>
  </si>
  <si>
    <t>AMM-IST</t>
  </si>
  <si>
    <t>AMM-FCO</t>
  </si>
  <si>
    <t>MS 856 S 13JAN 7*KRTCAI DK1  1930 2205  13JAN  E  0 320 M
MS 739 S 13JAN 7*CAIAMM DK1  2325 0040  14JAN  E  0 738 M
MS 702 S 16JAN 3*AMMCAI DK1  1910 2040  16JAN  E  0 738 M
MS 853 S 16JAN 3*CAIKRT DK1  2340 0210  17JAN  E  0 738 M</t>
  </si>
  <si>
    <t>MS 702</t>
  </si>
  <si>
    <t>AMM-GVA</t>
  </si>
  <si>
    <t>BB only</t>
  </si>
  <si>
    <t>DOH-AMM</t>
  </si>
  <si>
    <t>AMM-DOH</t>
  </si>
  <si>
    <t>MS 739  S  13JAN  CAI 3 AMM    2325  0040+1 E0/738  0115
MS 720  S  16JAN  AMM   CAI 3  1005  1135   E0/738  0130</t>
  </si>
  <si>
    <t>fm017780@gmail.com;
f.mohamed@tas.gov.eg;</t>
  </si>
  <si>
    <t>Mohsen Ahmed Amin Mansour Badr</t>
  </si>
  <si>
    <t>AMM-EBL</t>
  </si>
  <si>
    <t>AMM-TUN</t>
  </si>
  <si>
    <t>khabbab.hadhri@tunisia.gov.tn;
bakeyibtihel@gmail.com;</t>
  </si>
  <si>
    <t>TK1920 12JAN GVA IST 18:15 23:25 1 HS 03:10h
TK814 13JAN IST AMM 01:40 03:05 I HS 02:25h
RJ153 16JAN AMM GVA 09:55 15:10 05:25h</t>
  </si>
  <si>
    <t>Mr,</t>
  </si>
  <si>
    <t xml:space="preserve">AF1359 Y 13JAN 7*RBACDG DK1  0700 1005  13JAN  E  0 320 B                  
AF 452 M 13JAN 7*CDGAMM DK1  1550 2130  13JAN  E  0 32A M                  
MS740 ECONOMY 16-JAN-19 Amman- AMM Cairo- CAI 05:00 06:30 01:30h
MS847 ECONOMY 16-JAN-19 Cairo- CAI Casablanca- CMN 08:10 12:50 05:40h
</t>
  </si>
  <si>
    <t>AMM_CAI</t>
  </si>
  <si>
    <t>fatnalagrani1@gmail.com;
F.LAGRANI@douane.gov.ma;</t>
  </si>
  <si>
    <t>AF1359 Y 13JAN 7*RBACDG DK1  0700 1005  13JAN  E  0 320 B                  
AF 452 M 13JAN 7*CDGAMM DK1  1550 2130  13JAN  E  0 32A M                  
MS 708  T  16JAN  AMM   CAI 3  1420  1550   E0/738
MS 861  T  16JAN  CAI 3 CMN 1  1850  2330   E0/738  1010</t>
  </si>
  <si>
    <t>M.LRHEZZIOUI@douane.gov.ma;
l.hallou@douane.gov.ma;
dgadii@douane.gov.ma;
cabinetdgadii@douane.gov.ma;</t>
  </si>
  <si>
    <t>El Sayed Kamal Negm</t>
  </si>
  <si>
    <t>MS 701 V 13JAN 7 CAIAMM DK1  1810 1925  13JAN  E  0 738 M                  
MS 702 V 16JAN 4 AMMCAI DK1  1910 2040  15JAN</t>
  </si>
  <si>
    <t xml:space="preserve">ME312 ECONOMY 12-JAN-19 Beirut- BEY Amman- AMM 16:50 18:00
ME315 ECONOMY 17-JAN-19 Amman- AMM Beirut- BEY 15:15 16:25
</t>
  </si>
  <si>
    <t>ME 312</t>
  </si>
  <si>
    <t>ME 315</t>
  </si>
  <si>
    <t>Tarek Abdelhadi</t>
  </si>
  <si>
    <t>Project Management Consultant</t>
  </si>
  <si>
    <t>tarek.abdelhadi@undp.org</t>
  </si>
  <si>
    <t>O774137</t>
  </si>
  <si>
    <t xml:space="preserve">EK 505 C 13JAN 7*BOMDXB DK1  1025 1210  13JAN  E  0 77W M      
EK 903 C 13JAN 7*DXBAMM DK1  1405 1530  13JAN  E  0 77W M    
TK 813 H 16JAN 3*AMMIST DK1  0545 0920  16JAN  E  0 332 M
TK1785 S 16JAN 3 ISTCPH DK1  1545 1705  16JAN  E  0 321 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</si>
</sst>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h:mm\ AM/PM;@"/>
    <numFmt numFmtId="165" formatCode="[$-409]d\-mmm\-yy;@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-0.499984740745262"/>
        <bgColor indexed="64"/>
      </patternFill>
    </fill>
    <fill>
      <patternFill patternType="lightUp"/>
    </fill>
    <fill>
      <patternFill patternType="lightUp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166" fontId="0" fillId="0" borderId="0" xfId="0" applyNumberFormat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165" fontId="2" fillId="3" borderId="5" xfId="0" applyNumberFormat="1" applyFont="1" applyFill="1" applyBorder="1" applyAlignment="1" applyProtection="1">
      <alignment horizontal="center" vertical="center"/>
    </xf>
    <xf numFmtId="164" fontId="2" fillId="3" borderId="5" xfId="0" applyNumberFormat="1" applyFont="1" applyFill="1" applyBorder="1" applyAlignment="1" applyProtection="1">
      <alignment horizontal="center" vertical="center"/>
    </xf>
    <xf numFmtId="165" fontId="2" fillId="3" borderId="5" xfId="0" applyNumberFormat="1" applyFont="1" applyFill="1" applyBorder="1" applyAlignment="1" applyProtection="1">
      <alignment horizontal="center" vertical="center" wrapText="1"/>
    </xf>
    <xf numFmtId="43" fontId="2" fillId="3" borderId="5" xfId="1" applyFont="1" applyFill="1" applyBorder="1" applyAlignment="1" applyProtection="1">
      <alignment horizontal="center" vertical="center" wrapText="1"/>
    </xf>
    <xf numFmtId="43" fontId="2" fillId="3" borderId="5" xfId="1" applyFont="1" applyFill="1" applyBorder="1" applyAlignment="1" applyProtection="1">
      <alignment horizontal="center" vertical="center"/>
    </xf>
    <xf numFmtId="166" fontId="2" fillId="3" borderId="5" xfId="1" applyNumberFormat="1" applyFont="1" applyFill="1" applyBorder="1" applyAlignment="1" applyProtection="1">
      <alignment horizontal="center" vertical="center" wrapText="1"/>
    </xf>
    <xf numFmtId="43" fontId="2" fillId="3" borderId="6" xfId="1" applyFont="1" applyFill="1" applyBorder="1" applyAlignment="1" applyProtection="1">
      <alignment horizontal="center" vertical="center"/>
    </xf>
    <xf numFmtId="49" fontId="0" fillId="0" borderId="0" xfId="0" applyNumberFormat="1"/>
    <xf numFmtId="0" fontId="3" fillId="0" borderId="5" xfId="2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 wrapText="1"/>
    </xf>
    <xf numFmtId="166" fontId="0" fillId="0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5" xfId="2" applyFont="1" applyFill="1" applyBorder="1" applyAlignment="1">
      <alignment horizontal="left" wrapText="1"/>
    </xf>
    <xf numFmtId="0" fontId="3" fillId="0" borderId="5" xfId="2" quotePrefix="1" applyFont="1" applyFill="1" applyBorder="1" applyAlignment="1">
      <alignment horizontal="left" wrapText="1"/>
    </xf>
    <xf numFmtId="49" fontId="0" fillId="0" borderId="5" xfId="0" quotePrefix="1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3" fillId="0" borderId="5" xfId="2" quotePrefix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0" fontId="3" fillId="4" borderId="5" xfId="2" quotePrefix="1" applyFont="1" applyFill="1" applyBorder="1" applyAlignment="1">
      <alignment horizontal="left" wrapText="1"/>
    </xf>
    <xf numFmtId="49" fontId="0" fillId="4" borderId="5" xfId="0" applyNumberFormat="1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wrapText="1"/>
    </xf>
    <xf numFmtId="15" fontId="0" fillId="4" borderId="5" xfId="0" applyNumberFormat="1" applyFont="1" applyFill="1" applyBorder="1" applyAlignment="1">
      <alignment horizontal="left" wrapText="1"/>
    </xf>
    <xf numFmtId="166" fontId="0" fillId="4" borderId="5" xfId="0" applyNumberFormat="1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0" fillId="6" borderId="5" xfId="0" applyFont="1" applyFill="1" applyBorder="1" applyAlignment="1">
      <alignment horizontal="left" vertical="top" wrapText="1"/>
    </xf>
    <xf numFmtId="0" fontId="0" fillId="6" borderId="5" xfId="0" applyFont="1" applyFill="1" applyBorder="1" applyAlignment="1">
      <alignment horizontal="left" vertical="top" wrapText="1"/>
    </xf>
    <xf numFmtId="49" fontId="0" fillId="6" borderId="5" xfId="0" applyNumberFormat="1" applyFont="1" applyFill="1" applyBorder="1" applyAlignment="1">
      <alignment horizontal="left" wrapText="1"/>
    </xf>
    <xf numFmtId="0" fontId="0" fillId="6" borderId="5" xfId="0" applyFont="1" applyFill="1" applyBorder="1" applyAlignment="1">
      <alignment horizontal="left" wrapText="1"/>
    </xf>
    <xf numFmtId="0" fontId="0" fillId="6" borderId="5" xfId="0" applyFont="1" applyFill="1" applyBorder="1" applyAlignment="1">
      <alignment horizontal="left"/>
    </xf>
    <xf numFmtId="0" fontId="3" fillId="6" borderId="5" xfId="2" applyFill="1" applyBorder="1" applyAlignment="1">
      <alignment horizontal="left" vertical="top" wrapText="1"/>
    </xf>
    <xf numFmtId="0" fontId="0" fillId="6" borderId="5" xfId="0" quotePrefix="1" applyFont="1" applyFill="1" applyBorder="1" applyAlignment="1">
      <alignment horizontal="left" vertical="top" wrapText="1"/>
    </xf>
    <xf numFmtId="0" fontId="0" fillId="6" borderId="5" xfId="0" applyFill="1" applyBorder="1"/>
    <xf numFmtId="0" fontId="0" fillId="0" borderId="5" xfId="0" applyBorder="1"/>
    <xf numFmtId="166" fontId="0" fillId="0" borderId="5" xfId="0" applyNumberFormat="1" applyBorder="1"/>
    <xf numFmtId="0" fontId="0" fillId="6" borderId="5" xfId="0" applyFill="1" applyBorder="1" applyAlignment="1">
      <alignment vertical="center" wrapText="1"/>
    </xf>
    <xf numFmtId="0" fontId="0" fillId="0" borderId="0" xfId="0" applyAlignment="1">
      <alignment wrapText="1"/>
    </xf>
    <xf numFmtId="0" fontId="3" fillId="4" borderId="5" xfId="2" applyFont="1" applyFill="1" applyBorder="1" applyAlignment="1">
      <alignment horizontal="left" wrapText="1"/>
    </xf>
    <xf numFmtId="49" fontId="0" fillId="4" borderId="5" xfId="0" quotePrefix="1" applyNumberFormat="1" applyFont="1" applyFill="1" applyBorder="1" applyAlignment="1">
      <alignment horizontal="left" wrapText="1"/>
    </xf>
    <xf numFmtId="0" fontId="3" fillId="0" borderId="5" xfId="2" applyBorder="1"/>
    <xf numFmtId="49" fontId="0" fillId="0" borderId="5" xfId="0" applyNumberFormat="1" applyBorder="1"/>
    <xf numFmtId="0" fontId="0" fillId="0" borderId="5" xfId="0" applyBorder="1" applyAlignment="1">
      <alignment wrapText="1"/>
    </xf>
    <xf numFmtId="0" fontId="0" fillId="7" borderId="5" xfId="0" applyFont="1" applyFill="1" applyBorder="1" applyAlignment="1">
      <alignment horizontal="left" wrapText="1"/>
    </xf>
    <xf numFmtId="0" fontId="0" fillId="0" borderId="5" xfId="0" applyBorder="1" applyAlignment="1">
      <alignment vertical="center" wrapText="1"/>
    </xf>
    <xf numFmtId="0" fontId="0" fillId="8" borderId="5" xfId="0" applyFont="1" applyFill="1" applyBorder="1" applyAlignment="1">
      <alignment horizontal="left" vertical="top" wrapText="1"/>
    </xf>
    <xf numFmtId="0" fontId="3" fillId="4" borderId="5" xfId="2" applyFill="1" applyBorder="1" applyAlignment="1">
      <alignment horizontal="left" wrapText="1"/>
    </xf>
    <xf numFmtId="0" fontId="0" fillId="0" borderId="5" xfId="0" applyFill="1" applyBorder="1"/>
    <xf numFmtId="164" fontId="0" fillId="0" borderId="5" xfId="0" applyNumberFormat="1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left" wrapText="1"/>
    </xf>
    <xf numFmtId="164" fontId="0" fillId="4" borderId="5" xfId="0" applyNumberFormat="1" applyFont="1" applyFill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6" borderId="5" xfId="0" applyNumberForma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6" borderId="5" xfId="2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3" fillId="0" borderId="8" xfId="2" applyFill="1" applyBorder="1" applyAlignment="1">
      <alignment horizontal="left" wrapText="1"/>
    </xf>
    <xf numFmtId="0" fontId="3" fillId="0" borderId="8" xfId="2" applyFont="1" applyFill="1" applyBorder="1" applyAlignment="1">
      <alignment horizontal="left" wrapText="1"/>
    </xf>
    <xf numFmtId="49" fontId="0" fillId="0" borderId="8" xfId="0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/>
    </xf>
    <xf numFmtId="15" fontId="0" fillId="0" borderId="8" xfId="0" applyNumberFormat="1" applyFont="1" applyFill="1" applyBorder="1" applyAlignment="1">
      <alignment horizontal="left" wrapText="1"/>
    </xf>
    <xf numFmtId="164" fontId="0" fillId="0" borderId="8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left" wrapText="1"/>
    </xf>
    <xf numFmtId="0" fontId="3" fillId="0" borderId="9" xfId="2" applyFill="1" applyBorder="1" applyAlignment="1">
      <alignment horizontal="left" wrapText="1"/>
    </xf>
    <xf numFmtId="0" fontId="3" fillId="0" borderId="9" xfId="2" applyFont="1" applyFill="1" applyBorder="1" applyAlignment="1">
      <alignment horizontal="left" wrapText="1"/>
    </xf>
    <xf numFmtId="49" fontId="0" fillId="0" borderId="9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15" fontId="0" fillId="0" borderId="9" xfId="0" applyNumberFormat="1" applyFont="1" applyFill="1" applyBorder="1" applyAlignment="1">
      <alignment horizontal="left" wrapText="1"/>
    </xf>
    <xf numFmtId="164" fontId="0" fillId="0" borderId="9" xfId="0" applyNumberFormat="1" applyFont="1" applyFill="1" applyBorder="1" applyAlignment="1">
      <alignment horizontal="left"/>
    </xf>
    <xf numFmtId="166" fontId="0" fillId="0" borderId="9" xfId="0" applyNumberFormat="1" applyFont="1" applyFill="1" applyBorder="1" applyAlignment="1">
      <alignment horizontal="left"/>
    </xf>
    <xf numFmtId="16" fontId="0" fillId="0" borderId="5" xfId="0" applyNumberFormat="1" applyBorder="1" applyAlignment="1">
      <alignment horizontal="left"/>
    </xf>
    <xf numFmtId="0" fontId="0" fillId="0" borderId="5" xfId="0" applyFill="1" applyBorder="1" applyAlignment="1">
      <alignment wrapText="1"/>
    </xf>
    <xf numFmtId="166" fontId="0" fillId="9" borderId="5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left" wrapText="1"/>
    </xf>
    <xf numFmtId="166" fontId="0" fillId="10" borderId="5" xfId="0" applyNumberFormat="1" applyFill="1" applyBorder="1"/>
    <xf numFmtId="166" fontId="0" fillId="10" borderId="8" xfId="0" applyNumberFormat="1" applyFont="1" applyFill="1" applyBorder="1" applyAlignment="1">
      <alignment horizontal="left"/>
    </xf>
    <xf numFmtId="166" fontId="0" fillId="10" borderId="5" xfId="0" applyNumberFormat="1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mohamed@tas.gov.eg" TargetMode="External"/><Relationship Id="rId18" Type="http://schemas.openxmlformats.org/officeDocument/2006/relationships/hyperlink" Target="mailto:Nicolas.Buhmann@maersk.com" TargetMode="External"/><Relationship Id="rId26" Type="http://schemas.openxmlformats.org/officeDocument/2006/relationships/hyperlink" Target="mailto:Islam.Zuhri@customs.gov.jo" TargetMode="External"/><Relationship Id="rId39" Type="http://schemas.openxmlformats.org/officeDocument/2006/relationships/hyperlink" Target="mailto:tarek.abdelhadi@undp.org" TargetMode="External"/><Relationship Id="rId21" Type="http://schemas.openxmlformats.org/officeDocument/2006/relationships/hyperlink" Target="mailto:charbel.el-achkar@dhl.com" TargetMode="External"/><Relationship Id="rId34" Type="http://schemas.openxmlformats.org/officeDocument/2006/relationships/hyperlink" Target="mailto:F.LAGRANI@douane.gov.ma" TargetMode="External"/><Relationship Id="rId42" Type="http://schemas.openxmlformats.org/officeDocument/2006/relationships/comments" Target="../comments1.xml"/><Relationship Id="rId7" Type="http://schemas.openxmlformats.org/officeDocument/2006/relationships/hyperlink" Target="mailto:amr.radwan@undp.org" TargetMode="External"/><Relationship Id="rId2" Type="http://schemas.openxmlformats.org/officeDocument/2006/relationships/hyperlink" Target="mailto:anne.marie.rihane@undp.org" TargetMode="External"/><Relationship Id="rId16" Type="http://schemas.openxmlformats.org/officeDocument/2006/relationships/hyperlink" Target="mailto:info@customs.mof.gov.iq;" TargetMode="External"/><Relationship Id="rId20" Type="http://schemas.openxmlformats.org/officeDocument/2006/relationships/hyperlink" Target="mailto:alaa.bassyouni@gmail.com" TargetMode="External"/><Relationship Id="rId29" Type="http://schemas.openxmlformats.org/officeDocument/2006/relationships/hyperlink" Target="mailto:meherkharrat@yahoo.fr;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mailto:quang.le@undp.org" TargetMode="External"/><Relationship Id="rId6" Type="http://schemas.openxmlformats.org/officeDocument/2006/relationships/hyperlink" Target="mailto:stewart.jeacocke@uk.ibm.com" TargetMode="External"/><Relationship Id="rId11" Type="http://schemas.openxmlformats.org/officeDocument/2006/relationships/hyperlink" Target="mailto:Prita.Hapsari@unilever.com" TargetMode="External"/><Relationship Id="rId24" Type="http://schemas.openxmlformats.org/officeDocument/2006/relationships/hyperlink" Target="mailto:aliyoussef82@yahoo.com" TargetMode="External"/><Relationship Id="rId32" Type="http://schemas.openxmlformats.org/officeDocument/2006/relationships/hyperlink" Target="mailto:noha.fawzy@mof.gov.eg" TargetMode="External"/><Relationship Id="rId37" Type="http://schemas.openxmlformats.org/officeDocument/2006/relationships/hyperlink" Target="mailto:b.iq@yahoo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u.persson@seeburger.se" TargetMode="External"/><Relationship Id="rId15" Type="http://schemas.openxmlformats.org/officeDocument/2006/relationships/hyperlink" Target="mailto:poul.hansen@unctad.org" TargetMode="External"/><Relationship Id="rId23" Type="http://schemas.openxmlformats.org/officeDocument/2006/relationships/hyperlink" Target="mailto:nesma.naguib@yahoo.com;" TargetMode="External"/><Relationship Id="rId28" Type="http://schemas.openxmlformats.org/officeDocument/2006/relationships/hyperlink" Target="mailto:bci@douane.gov.tn;" TargetMode="External"/><Relationship Id="rId36" Type="http://schemas.openxmlformats.org/officeDocument/2006/relationships/hyperlink" Target="mailto:bismark.sitorus@unctad.org" TargetMode="External"/><Relationship Id="rId10" Type="http://schemas.openxmlformats.org/officeDocument/2006/relationships/hyperlink" Target="mailto:egyalxmohamin@yahoo.com;" TargetMode="External"/><Relationship Id="rId19" Type="http://schemas.openxmlformats.org/officeDocument/2006/relationships/hyperlink" Target="mailto:info@customs.mof.gov.iq;" TargetMode="External"/><Relationship Id="rId31" Type="http://schemas.openxmlformats.org/officeDocument/2006/relationships/hyperlink" Target="mailto:meherkharrat@yahoo.fr;" TargetMode="External"/><Relationship Id="rId4" Type="http://schemas.openxmlformats.org/officeDocument/2006/relationships/hyperlink" Target="mailto:g.ponnathar@seeburger.com" TargetMode="External"/><Relationship Id="rId9" Type="http://schemas.openxmlformats.org/officeDocument/2006/relationships/hyperlink" Target="mailto:nesma.naguib@yahoo.com;" TargetMode="External"/><Relationship Id="rId14" Type="http://schemas.openxmlformats.org/officeDocument/2006/relationships/hyperlink" Target="mailto:inter.coopar@gmail.com" TargetMode="External"/><Relationship Id="rId22" Type="http://schemas.openxmlformats.org/officeDocument/2006/relationships/hyperlink" Target="mailto:tamcustoms@mail.com" TargetMode="External"/><Relationship Id="rId27" Type="http://schemas.openxmlformats.org/officeDocument/2006/relationships/hyperlink" Target="mailto:Islam.Zuhri@customs.gov.jo" TargetMode="External"/><Relationship Id="rId30" Type="http://schemas.openxmlformats.org/officeDocument/2006/relationships/hyperlink" Target="mailto:bci@douane.gov.tn;" TargetMode="External"/><Relationship Id="rId35" Type="http://schemas.openxmlformats.org/officeDocument/2006/relationships/hyperlink" Target="mailto:F.LAGRANI@douane.gov.ma;" TargetMode="External"/><Relationship Id="rId8" Type="http://schemas.openxmlformats.org/officeDocument/2006/relationships/hyperlink" Target="mailto:abouaish@mof.gov.eg;" TargetMode="External"/><Relationship Id="rId3" Type="http://schemas.openxmlformats.org/officeDocument/2006/relationships/hyperlink" Target="mailto:pn.pandey@wcoomd.org" TargetMode="External"/><Relationship Id="rId12" Type="http://schemas.openxmlformats.org/officeDocument/2006/relationships/hyperlink" Target="mailto:saida.hachicha@commerce.gov.tn" TargetMode="External"/><Relationship Id="rId17" Type="http://schemas.openxmlformats.org/officeDocument/2006/relationships/hyperlink" Target="mailto:ahmed.alyassery@undp.org" TargetMode="External"/><Relationship Id="rId25" Type="http://schemas.openxmlformats.org/officeDocument/2006/relationships/hyperlink" Target="mailto:aliyoussef82@yahoo.com" TargetMode="External"/><Relationship Id="rId33" Type="http://schemas.openxmlformats.org/officeDocument/2006/relationships/hyperlink" Target="mailto:smaghraoui@mcinet.gov.ma." TargetMode="External"/><Relationship Id="rId38" Type="http://schemas.openxmlformats.org/officeDocument/2006/relationships/hyperlink" Target="mailto:kamal.ali@las.i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F54D-CBE0-4ECF-B604-7BA6337EC280}">
  <dimension ref="A1:BC279"/>
  <sheetViews>
    <sheetView tabSelected="1" zoomScale="73" zoomScaleNormal="73" workbookViewId="0">
      <pane xSplit="3" ySplit="2" topLeftCell="AK3" activePane="bottomRight" state="frozen"/>
      <selection pane="topRight" activeCell="D1" sqref="D1"/>
      <selection pane="bottomLeft" activeCell="A3" sqref="A3"/>
      <selection pane="bottomRight" activeCell="AT9" sqref="AT9"/>
    </sheetView>
  </sheetViews>
  <sheetFormatPr defaultRowHeight="15" x14ac:dyDescent="0.25"/>
  <cols>
    <col min="1" max="2" width="7.5703125" customWidth="1"/>
    <col min="3" max="5" width="25.5703125" customWidth="1"/>
    <col min="6" max="6" width="19.5703125" customWidth="1"/>
    <col min="7" max="7" width="40.5703125" bestFit="1" customWidth="1"/>
    <col min="8" max="8" width="24.42578125" bestFit="1" customWidth="1"/>
    <col min="9" max="9" width="18.85546875" style="19" hidden="1" customWidth="1"/>
    <col min="10" max="10" width="15.140625" hidden="1" customWidth="1"/>
    <col min="11" max="11" width="14.85546875" customWidth="1"/>
    <col min="12" max="12" width="9.85546875" customWidth="1"/>
    <col min="13" max="13" width="13.5703125" customWidth="1"/>
    <col min="14" max="14" width="15.140625" style="4" customWidth="1"/>
    <col min="15" max="15" width="11.140625" customWidth="1"/>
    <col min="16" max="16" width="14.42578125" customWidth="1"/>
    <col min="17" max="17" width="9.42578125" customWidth="1"/>
    <col min="18" max="18" width="8.42578125" customWidth="1"/>
    <col min="19" max="19" width="10" customWidth="1"/>
    <col min="20" max="20" width="13" customWidth="1"/>
    <col min="21" max="21" width="13" style="55" customWidth="1"/>
    <col min="22" max="22" width="80.140625" style="5" bestFit="1" customWidth="1"/>
    <col min="23" max="23" width="15.5703125" style="73" customWidth="1"/>
    <col min="24" max="24" width="15.5703125" style="74" customWidth="1"/>
    <col min="25" max="27" width="15.5703125" style="73" customWidth="1"/>
    <col min="28" max="28" width="15.5703125" style="74" customWidth="1"/>
    <col min="29" max="29" width="15.5703125" style="73" customWidth="1"/>
    <col min="30" max="40" width="15.5703125" customWidth="1"/>
    <col min="41" max="41" width="16.7109375" customWidth="1"/>
    <col min="42" max="43" width="15.5703125" customWidth="1"/>
    <col min="44" max="44" width="15.5703125" style="1" customWidth="1"/>
    <col min="45" max="55" width="15.5703125" customWidth="1"/>
  </cols>
  <sheetData>
    <row r="1" spans="1:55" ht="45" customHeight="1" x14ac:dyDescent="0.25">
      <c r="A1" s="99" t="s">
        <v>193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1"/>
    </row>
    <row r="2" spans="1:55" ht="4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220</v>
      </c>
      <c r="I2" s="8" t="s">
        <v>7</v>
      </c>
      <c r="J2" s="7" t="s">
        <v>8</v>
      </c>
      <c r="K2" s="7" t="s">
        <v>9</v>
      </c>
      <c r="L2" s="10" t="s">
        <v>10</v>
      </c>
      <c r="M2" s="10" t="s">
        <v>222</v>
      </c>
      <c r="N2" s="9" t="s">
        <v>152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1" t="s">
        <v>17</v>
      </c>
      <c r="V2" s="10" t="s">
        <v>18</v>
      </c>
      <c r="W2" s="12" t="s">
        <v>48</v>
      </c>
      <c r="X2" s="13" t="s">
        <v>19</v>
      </c>
      <c r="Y2" s="11" t="s">
        <v>20</v>
      </c>
      <c r="Z2" s="11" t="s">
        <v>16</v>
      </c>
      <c r="AA2" s="14" t="s">
        <v>21</v>
      </c>
      <c r="AB2" s="13" t="s">
        <v>22</v>
      </c>
      <c r="AC2" s="11" t="s">
        <v>20</v>
      </c>
      <c r="AD2" s="11" t="s">
        <v>16</v>
      </c>
      <c r="AE2" s="11" t="s">
        <v>23</v>
      </c>
      <c r="AF2" s="15" t="s">
        <v>24</v>
      </c>
      <c r="AG2" s="15" t="s">
        <v>25</v>
      </c>
      <c r="AH2" s="15" t="s">
        <v>26</v>
      </c>
      <c r="AI2" s="15" t="s">
        <v>27</v>
      </c>
      <c r="AJ2" s="16" t="s">
        <v>28</v>
      </c>
      <c r="AK2" s="16" t="s">
        <v>29</v>
      </c>
      <c r="AL2" s="12" t="s">
        <v>30</v>
      </c>
      <c r="AM2" s="12" t="s">
        <v>31</v>
      </c>
      <c r="AN2" s="11" t="s">
        <v>32</v>
      </c>
      <c r="AO2" s="11" t="s">
        <v>33</v>
      </c>
      <c r="AP2" s="11" t="s">
        <v>34</v>
      </c>
      <c r="AQ2" s="11" t="s">
        <v>35</v>
      </c>
      <c r="AR2" s="17" t="s">
        <v>36</v>
      </c>
      <c r="AS2" s="16" t="s">
        <v>37</v>
      </c>
      <c r="AT2" s="16" t="s">
        <v>38</v>
      </c>
      <c r="AU2" s="10" t="s">
        <v>39</v>
      </c>
      <c r="AV2" s="16" t="s">
        <v>40</v>
      </c>
      <c r="AW2" s="16" t="s">
        <v>41</v>
      </c>
      <c r="AX2" s="16" t="s">
        <v>42</v>
      </c>
      <c r="AY2" s="16" t="s">
        <v>43</v>
      </c>
      <c r="AZ2" s="16" t="s">
        <v>44</v>
      </c>
      <c r="BA2" s="16" t="s">
        <v>45</v>
      </c>
      <c r="BB2" s="16" t="s">
        <v>46</v>
      </c>
      <c r="BC2" s="18" t="s">
        <v>47</v>
      </c>
    </row>
    <row r="3" spans="1:55" s="27" customFormat="1" ht="30" customHeight="1" x14ac:dyDescent="0.25">
      <c r="A3" s="21">
        <v>1</v>
      </c>
      <c r="B3" s="21" t="s">
        <v>50</v>
      </c>
      <c r="C3" s="21" t="s">
        <v>54</v>
      </c>
      <c r="D3" s="21" t="s">
        <v>299</v>
      </c>
      <c r="E3" s="21" t="s">
        <v>74</v>
      </c>
      <c r="F3" s="21" t="s">
        <v>131</v>
      </c>
      <c r="G3" s="20" t="s">
        <v>117</v>
      </c>
      <c r="H3" s="20"/>
      <c r="I3" s="22"/>
      <c r="J3" s="21" t="s">
        <v>169</v>
      </c>
      <c r="K3" s="21" t="s">
        <v>221</v>
      </c>
      <c r="L3" s="24"/>
      <c r="M3" s="24"/>
      <c r="N3" s="23" t="s">
        <v>130</v>
      </c>
      <c r="O3" s="24" t="s">
        <v>171</v>
      </c>
      <c r="P3" s="24" t="s">
        <v>169</v>
      </c>
      <c r="Q3" s="24"/>
      <c r="R3" s="33" t="s">
        <v>198</v>
      </c>
      <c r="S3" s="33"/>
      <c r="T3" s="33" t="s">
        <v>198</v>
      </c>
      <c r="U3" s="21" t="s">
        <v>245</v>
      </c>
      <c r="V3" s="21" t="s">
        <v>247</v>
      </c>
      <c r="W3" s="25">
        <v>43477</v>
      </c>
      <c r="X3" s="66">
        <v>0.76388888888888884</v>
      </c>
      <c r="Y3" s="24" t="s">
        <v>259</v>
      </c>
      <c r="Z3" s="24" t="s">
        <v>146</v>
      </c>
      <c r="AA3" s="25">
        <v>43483</v>
      </c>
      <c r="AB3" s="66">
        <v>0.78472222222222221</v>
      </c>
      <c r="AC3" s="24" t="s">
        <v>258</v>
      </c>
      <c r="AD3" s="24" t="s">
        <v>313</v>
      </c>
      <c r="AE3" s="24" t="s">
        <v>312</v>
      </c>
      <c r="AF3" s="24"/>
      <c r="AG3" s="24"/>
      <c r="AH3" s="24"/>
      <c r="AI3" s="24"/>
      <c r="AJ3" s="24"/>
      <c r="AK3" s="24"/>
      <c r="AL3" s="25">
        <v>43477</v>
      </c>
      <c r="AM3" s="25">
        <v>43483</v>
      </c>
      <c r="AN3" s="24" t="s">
        <v>231</v>
      </c>
      <c r="AO3" s="21" t="s">
        <v>312</v>
      </c>
      <c r="AP3" s="24"/>
      <c r="AQ3" s="24"/>
      <c r="AR3" s="26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s="27" customFormat="1" ht="30" customHeight="1" x14ac:dyDescent="0.25">
      <c r="A4" s="77">
        <v>2</v>
      </c>
      <c r="B4" s="77" t="s">
        <v>51</v>
      </c>
      <c r="C4" s="77" t="s">
        <v>55</v>
      </c>
      <c r="D4" s="77" t="s">
        <v>75</v>
      </c>
      <c r="E4" s="77" t="s">
        <v>74</v>
      </c>
      <c r="F4" s="77" t="s">
        <v>131</v>
      </c>
      <c r="G4" s="78" t="s">
        <v>118</v>
      </c>
      <c r="H4" s="79"/>
      <c r="I4" s="80"/>
      <c r="J4" s="77" t="s">
        <v>169</v>
      </c>
      <c r="K4" s="77" t="s">
        <v>221</v>
      </c>
      <c r="L4" s="81"/>
      <c r="M4" s="81"/>
      <c r="N4" s="82" t="s">
        <v>130</v>
      </c>
      <c r="O4" s="81" t="s">
        <v>169</v>
      </c>
      <c r="P4" s="81" t="s">
        <v>172</v>
      </c>
      <c r="Q4" s="81"/>
      <c r="R4" s="83" t="s">
        <v>198</v>
      </c>
      <c r="S4" s="83"/>
      <c r="T4" s="83" t="s">
        <v>198</v>
      </c>
      <c r="U4" s="77" t="s">
        <v>296</v>
      </c>
      <c r="V4" s="77" t="s">
        <v>281</v>
      </c>
      <c r="W4" s="84">
        <v>43477</v>
      </c>
      <c r="X4" s="85">
        <v>0.60069444444444442</v>
      </c>
      <c r="Y4" s="81" t="s">
        <v>260</v>
      </c>
      <c r="Z4" s="81" t="s">
        <v>145</v>
      </c>
      <c r="AA4" s="84">
        <v>43482</v>
      </c>
      <c r="AB4" s="85">
        <v>0.42708333333333331</v>
      </c>
      <c r="AC4" s="81" t="s">
        <v>282</v>
      </c>
      <c r="AD4" s="81" t="s">
        <v>313</v>
      </c>
      <c r="AE4" s="81" t="s">
        <v>312</v>
      </c>
      <c r="AF4" s="81"/>
      <c r="AG4" s="81"/>
      <c r="AH4" s="81"/>
      <c r="AI4" s="81"/>
      <c r="AJ4" s="81"/>
      <c r="AK4" s="81"/>
      <c r="AL4" s="81"/>
      <c r="AM4" s="81"/>
      <c r="AN4" s="81" t="s">
        <v>231</v>
      </c>
      <c r="AO4" s="77" t="s">
        <v>325</v>
      </c>
      <c r="AP4" s="81"/>
      <c r="AQ4" s="81"/>
      <c r="AR4" s="104">
        <f>40+35+315.6-8.7</f>
        <v>381.90000000000003</v>
      </c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</row>
    <row r="5" spans="1:55" s="52" customFormat="1" ht="42" customHeight="1" x14ac:dyDescent="0.25">
      <c r="A5" s="21">
        <v>3</v>
      </c>
      <c r="B5" s="21" t="s">
        <v>50</v>
      </c>
      <c r="C5" s="21" t="s">
        <v>346</v>
      </c>
      <c r="D5" s="60" t="s">
        <v>347</v>
      </c>
      <c r="E5" s="21" t="s">
        <v>74</v>
      </c>
      <c r="F5" s="21" t="s">
        <v>131</v>
      </c>
      <c r="G5" s="58" t="s">
        <v>348</v>
      </c>
      <c r="I5" s="59"/>
      <c r="K5" s="52" t="s">
        <v>221</v>
      </c>
      <c r="N5" s="23" t="s">
        <v>130</v>
      </c>
      <c r="O5" s="24" t="s">
        <v>169</v>
      </c>
      <c r="P5" s="52" t="s">
        <v>349</v>
      </c>
      <c r="R5" s="33" t="s">
        <v>198</v>
      </c>
      <c r="T5" s="76" t="s">
        <v>198</v>
      </c>
      <c r="U5" s="21" t="s">
        <v>296</v>
      </c>
      <c r="V5" s="62" t="s">
        <v>343</v>
      </c>
      <c r="W5" s="96">
        <v>43477</v>
      </c>
      <c r="X5" s="69">
        <v>0.75</v>
      </c>
      <c r="Y5" s="72" t="s">
        <v>344</v>
      </c>
      <c r="Z5" s="72" t="s">
        <v>145</v>
      </c>
      <c r="AA5" s="96">
        <v>43482</v>
      </c>
      <c r="AB5" s="69">
        <v>0.63541666666666663</v>
      </c>
      <c r="AC5" s="72" t="s">
        <v>345</v>
      </c>
      <c r="AD5" s="52" t="s">
        <v>313</v>
      </c>
      <c r="AE5" s="52" t="s">
        <v>312</v>
      </c>
      <c r="AR5" s="105">
        <f>337.9-9.8+5+50</f>
        <v>383.09999999999997</v>
      </c>
    </row>
    <row r="6" spans="1:55" s="27" customFormat="1" ht="30" customHeight="1" x14ac:dyDescent="0.25">
      <c r="A6" s="86">
        <v>4</v>
      </c>
      <c r="B6" s="86" t="s">
        <v>50</v>
      </c>
      <c r="C6" s="86" t="s">
        <v>56</v>
      </c>
      <c r="D6" s="86" t="s">
        <v>300</v>
      </c>
      <c r="E6" s="86" t="s">
        <v>74</v>
      </c>
      <c r="F6" s="86" t="s">
        <v>132</v>
      </c>
      <c r="G6" s="87" t="s">
        <v>119</v>
      </c>
      <c r="H6" s="88"/>
      <c r="I6" s="89"/>
      <c r="J6" s="86" t="s">
        <v>169</v>
      </c>
      <c r="K6" s="86" t="s">
        <v>221</v>
      </c>
      <c r="L6" s="90"/>
      <c r="M6" s="90"/>
      <c r="N6" s="91" t="s">
        <v>130</v>
      </c>
      <c r="O6" s="90" t="s">
        <v>169</v>
      </c>
      <c r="P6" s="90" t="s">
        <v>170</v>
      </c>
      <c r="Q6" s="90"/>
      <c r="R6" s="92" t="s">
        <v>198</v>
      </c>
      <c r="S6" s="92"/>
      <c r="T6" s="92" t="s">
        <v>198</v>
      </c>
      <c r="U6" s="86" t="s">
        <v>296</v>
      </c>
      <c r="V6" s="86" t="s">
        <v>179</v>
      </c>
      <c r="W6" s="93">
        <v>43478</v>
      </c>
      <c r="X6" s="94">
        <v>0.38541666666666669</v>
      </c>
      <c r="Y6" s="90" t="s">
        <v>261</v>
      </c>
      <c r="Z6" s="90" t="s">
        <v>146</v>
      </c>
      <c r="AA6" s="93">
        <v>43482</v>
      </c>
      <c r="AB6" s="94">
        <v>0.4201388888888889</v>
      </c>
      <c r="AC6" s="90" t="s">
        <v>271</v>
      </c>
      <c r="AD6" s="90" t="s">
        <v>314</v>
      </c>
      <c r="AE6" s="90" t="s">
        <v>312</v>
      </c>
      <c r="AF6" s="90"/>
      <c r="AG6" s="90"/>
      <c r="AH6" s="90"/>
      <c r="AI6" s="90"/>
      <c r="AJ6" s="90"/>
      <c r="AK6" s="90"/>
      <c r="AL6" s="90"/>
      <c r="AM6" s="90"/>
      <c r="AN6" s="90" t="s">
        <v>231</v>
      </c>
      <c r="AO6" s="86" t="s">
        <v>235</v>
      </c>
      <c r="AP6" s="90"/>
      <c r="AQ6" s="90"/>
      <c r="AR6" s="95">
        <f>366.9-0.9+5</f>
        <v>371</v>
      </c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</row>
    <row r="7" spans="1:55" s="27" customFormat="1" ht="30" customHeight="1" x14ac:dyDescent="0.25">
      <c r="A7" s="21">
        <v>5</v>
      </c>
      <c r="B7" s="21" t="s">
        <v>50</v>
      </c>
      <c r="C7" s="21" t="s">
        <v>113</v>
      </c>
      <c r="D7" s="21" t="s">
        <v>301</v>
      </c>
      <c r="E7" s="21" t="s">
        <v>74</v>
      </c>
      <c r="F7" s="21" t="s">
        <v>132</v>
      </c>
      <c r="G7" s="20" t="s">
        <v>120</v>
      </c>
      <c r="H7" s="28"/>
      <c r="I7" s="22"/>
      <c r="J7" s="21" t="s">
        <v>169</v>
      </c>
      <c r="K7" s="21" t="s">
        <v>221</v>
      </c>
      <c r="L7" s="24"/>
      <c r="M7" s="24"/>
      <c r="N7" s="23" t="s">
        <v>130</v>
      </c>
      <c r="O7" s="24" t="s">
        <v>169</v>
      </c>
      <c r="P7" s="24" t="s">
        <v>173</v>
      </c>
      <c r="Q7" s="24"/>
      <c r="R7" s="33" t="s">
        <v>198</v>
      </c>
      <c r="S7" s="33"/>
      <c r="T7" s="33" t="s">
        <v>198</v>
      </c>
      <c r="U7" s="21" t="s">
        <v>296</v>
      </c>
      <c r="V7" s="21" t="s">
        <v>305</v>
      </c>
      <c r="W7" s="25">
        <v>43478</v>
      </c>
      <c r="X7" s="66">
        <v>0.80902777777777779</v>
      </c>
      <c r="Y7" s="24" t="s">
        <v>276</v>
      </c>
      <c r="Z7" s="24" t="s">
        <v>146</v>
      </c>
      <c r="AA7" s="25">
        <v>43482</v>
      </c>
      <c r="AB7" s="66">
        <v>0.4201388888888889</v>
      </c>
      <c r="AC7" s="24" t="s">
        <v>271</v>
      </c>
      <c r="AD7" s="24" t="s">
        <v>314</v>
      </c>
      <c r="AE7" s="24" t="s">
        <v>312</v>
      </c>
      <c r="AF7" s="24"/>
      <c r="AG7" s="24"/>
      <c r="AH7" s="24"/>
      <c r="AI7" s="24"/>
      <c r="AJ7" s="24"/>
      <c r="AK7" s="24"/>
      <c r="AL7" s="24"/>
      <c r="AM7" s="24"/>
      <c r="AN7" s="24" t="s">
        <v>231</v>
      </c>
      <c r="AO7" s="21" t="s">
        <v>312</v>
      </c>
      <c r="AP7" s="24"/>
      <c r="AQ7" s="24"/>
      <c r="AR7" s="26">
        <f>366.9+-0.9+5</f>
        <v>371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7" customFormat="1" ht="30" customHeight="1" x14ac:dyDescent="0.25">
      <c r="A8" s="21">
        <v>6</v>
      </c>
      <c r="B8" s="21" t="s">
        <v>50</v>
      </c>
      <c r="C8" s="21" t="s">
        <v>200</v>
      </c>
      <c r="D8" s="21" t="s">
        <v>298</v>
      </c>
      <c r="E8" s="21" t="s">
        <v>76</v>
      </c>
      <c r="F8" s="21" t="s">
        <v>133</v>
      </c>
      <c r="G8" s="29" t="s">
        <v>121</v>
      </c>
      <c r="H8" s="29"/>
      <c r="I8" s="30"/>
      <c r="J8" s="33" t="s">
        <v>198</v>
      </c>
      <c r="K8" s="21" t="s">
        <v>221</v>
      </c>
      <c r="L8" s="24"/>
      <c r="M8" s="24" t="s">
        <v>223</v>
      </c>
      <c r="N8" s="23" t="s">
        <v>130</v>
      </c>
      <c r="O8" s="24" t="s">
        <v>154</v>
      </c>
      <c r="P8" s="31" t="s">
        <v>169</v>
      </c>
      <c r="Q8" s="24"/>
      <c r="R8" s="33" t="s">
        <v>198</v>
      </c>
      <c r="S8" s="33"/>
      <c r="T8" s="33" t="s">
        <v>198</v>
      </c>
      <c r="U8" s="21" t="s">
        <v>296</v>
      </c>
      <c r="V8" s="21" t="s">
        <v>182</v>
      </c>
      <c r="W8" s="25">
        <v>43478</v>
      </c>
      <c r="X8" s="66">
        <v>0.3611111111111111</v>
      </c>
      <c r="Y8" s="24" t="s">
        <v>262</v>
      </c>
      <c r="Z8" s="24" t="s">
        <v>147</v>
      </c>
      <c r="AA8" s="25">
        <v>43481</v>
      </c>
      <c r="AB8" s="66">
        <v>0.70486111111111116</v>
      </c>
      <c r="AC8" s="24" t="s">
        <v>283</v>
      </c>
      <c r="AD8" s="24" t="s">
        <v>315</v>
      </c>
      <c r="AE8" s="21" t="s">
        <v>234</v>
      </c>
      <c r="AF8" s="24"/>
      <c r="AG8" s="24"/>
      <c r="AH8" s="24"/>
      <c r="AI8" s="24"/>
      <c r="AJ8" s="24"/>
      <c r="AK8" s="24"/>
      <c r="AL8" s="25">
        <v>43478</v>
      </c>
      <c r="AM8" s="25">
        <v>43481</v>
      </c>
      <c r="AN8" s="24" t="s">
        <v>231</v>
      </c>
      <c r="AO8" s="43" t="s">
        <v>233</v>
      </c>
      <c r="AP8" s="24">
        <v>3</v>
      </c>
      <c r="AQ8" s="24">
        <v>0</v>
      </c>
      <c r="AR8" s="26">
        <f>503-21.3+5</f>
        <v>486.7</v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7" customFormat="1" ht="30" customHeight="1" x14ac:dyDescent="0.25">
      <c r="A9" s="35"/>
      <c r="B9" s="35" t="s">
        <v>50</v>
      </c>
      <c r="C9" s="35" t="s">
        <v>57</v>
      </c>
      <c r="D9" s="35" t="s">
        <v>77</v>
      </c>
      <c r="E9" s="35" t="s">
        <v>78</v>
      </c>
      <c r="F9" s="35" t="s">
        <v>134</v>
      </c>
      <c r="G9" s="56" t="s">
        <v>183</v>
      </c>
      <c r="H9" s="56"/>
      <c r="I9" s="37"/>
      <c r="J9" s="38" t="s">
        <v>198</v>
      </c>
      <c r="K9" s="35" t="s">
        <v>221</v>
      </c>
      <c r="L9" s="35"/>
      <c r="M9" s="39" t="s">
        <v>223</v>
      </c>
      <c r="N9" s="35" t="s">
        <v>153</v>
      </c>
      <c r="O9" s="35" t="s">
        <v>169</v>
      </c>
      <c r="P9" s="35"/>
      <c r="Q9" s="35"/>
      <c r="R9" s="35"/>
      <c r="S9" s="35"/>
      <c r="T9" s="35"/>
      <c r="U9" s="35"/>
      <c r="V9" s="35" t="s">
        <v>201</v>
      </c>
      <c r="W9" s="41">
        <v>43478</v>
      </c>
      <c r="X9" s="67"/>
      <c r="Y9" s="35"/>
      <c r="Z9" s="35" t="s">
        <v>148</v>
      </c>
      <c r="AA9" s="41">
        <v>43481</v>
      </c>
      <c r="AB9" s="67"/>
      <c r="AC9" s="35"/>
      <c r="AD9" s="35"/>
      <c r="AE9" s="35" t="s">
        <v>224</v>
      </c>
      <c r="AF9" s="35"/>
      <c r="AG9" s="35"/>
      <c r="AH9" s="35"/>
      <c r="AI9" s="35"/>
      <c r="AJ9" s="35"/>
      <c r="AK9" s="35"/>
      <c r="AL9" s="35"/>
      <c r="AM9" s="35"/>
      <c r="AN9" s="39" t="s">
        <v>232</v>
      </c>
      <c r="AO9" s="39" t="s">
        <v>233</v>
      </c>
      <c r="AP9" s="35"/>
      <c r="AQ9" s="35"/>
      <c r="AR9" s="42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s="27" customFormat="1" ht="30" customHeight="1" x14ac:dyDescent="0.25">
      <c r="A10" s="21">
        <v>7</v>
      </c>
      <c r="B10" s="21" t="s">
        <v>52</v>
      </c>
      <c r="C10" s="21" t="s">
        <v>58</v>
      </c>
      <c r="D10" s="21" t="s">
        <v>79</v>
      </c>
      <c r="E10" s="21" t="s">
        <v>80</v>
      </c>
      <c r="F10" s="21" t="s">
        <v>135</v>
      </c>
      <c r="G10" s="20" t="s">
        <v>122</v>
      </c>
      <c r="H10" s="28"/>
      <c r="I10" s="30">
        <v>32483122567</v>
      </c>
      <c r="J10" s="33" t="s">
        <v>198</v>
      </c>
      <c r="K10" s="21" t="s">
        <v>221</v>
      </c>
      <c r="L10" s="24"/>
      <c r="M10" s="60" t="s">
        <v>302</v>
      </c>
      <c r="N10" s="23" t="s">
        <v>130</v>
      </c>
      <c r="O10" s="24" t="s">
        <v>169</v>
      </c>
      <c r="P10" s="24" t="s">
        <v>155</v>
      </c>
      <c r="Q10" s="24"/>
      <c r="R10" s="33" t="s">
        <v>198</v>
      </c>
      <c r="S10" s="24"/>
      <c r="T10" s="33" t="s">
        <v>198</v>
      </c>
      <c r="U10" s="21" t="s">
        <v>296</v>
      </c>
      <c r="V10" s="102" t="s">
        <v>308</v>
      </c>
      <c r="W10" s="25">
        <v>43478</v>
      </c>
      <c r="X10" s="66">
        <v>0.81944444444444453</v>
      </c>
      <c r="Y10" s="24" t="s">
        <v>285</v>
      </c>
      <c r="Z10" s="24" t="s">
        <v>289</v>
      </c>
      <c r="AA10" s="25">
        <v>43481</v>
      </c>
      <c r="AB10" s="66">
        <v>0.10416666666666667</v>
      </c>
      <c r="AC10" s="24" t="s">
        <v>317</v>
      </c>
      <c r="AD10" s="24" t="s">
        <v>318</v>
      </c>
      <c r="AE10" s="21" t="s">
        <v>234</v>
      </c>
      <c r="AF10" s="24"/>
      <c r="AG10" s="24"/>
      <c r="AH10" s="24"/>
      <c r="AI10" s="24"/>
      <c r="AJ10" s="24"/>
      <c r="AK10" s="24"/>
      <c r="AL10" s="25">
        <v>43478</v>
      </c>
      <c r="AM10" s="25">
        <v>43481</v>
      </c>
      <c r="AN10" s="24" t="s">
        <v>231</v>
      </c>
      <c r="AO10" s="43" t="s">
        <v>235</v>
      </c>
      <c r="AP10" s="24">
        <v>0</v>
      </c>
      <c r="AQ10" s="24">
        <v>3</v>
      </c>
      <c r="AR10" s="98">
        <f>1287.9-17.9+5</f>
        <v>1275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7" customFormat="1" ht="30" customHeight="1" x14ac:dyDescent="0.25">
      <c r="A11" s="21">
        <v>8</v>
      </c>
      <c r="B11" s="21" t="s">
        <v>50</v>
      </c>
      <c r="C11" s="21" t="s">
        <v>59</v>
      </c>
      <c r="D11" s="21" t="s">
        <v>81</v>
      </c>
      <c r="E11" s="21" t="s">
        <v>82</v>
      </c>
      <c r="F11" s="21" t="s">
        <v>135</v>
      </c>
      <c r="G11" s="34" t="s">
        <v>123</v>
      </c>
      <c r="H11" s="29"/>
      <c r="I11" s="22"/>
      <c r="J11" s="33" t="s">
        <v>198</v>
      </c>
      <c r="K11" s="21" t="s">
        <v>221</v>
      </c>
      <c r="L11" s="24"/>
      <c r="M11" s="60" t="s">
        <v>302</v>
      </c>
      <c r="N11" s="23" t="s">
        <v>130</v>
      </c>
      <c r="O11" s="24" t="s">
        <v>169</v>
      </c>
      <c r="P11" s="24" t="s">
        <v>156</v>
      </c>
      <c r="Q11" s="24"/>
      <c r="R11" s="33" t="s">
        <v>198</v>
      </c>
      <c r="S11" s="24"/>
      <c r="T11" s="33" t="s">
        <v>198</v>
      </c>
      <c r="U11" s="21" t="s">
        <v>296</v>
      </c>
      <c r="V11" s="21" t="s">
        <v>184</v>
      </c>
      <c r="W11" s="25">
        <v>43478</v>
      </c>
      <c r="X11" s="66">
        <v>0.96180555555555547</v>
      </c>
      <c r="Y11" s="24" t="s">
        <v>263</v>
      </c>
      <c r="Z11" s="24" t="s">
        <v>319</v>
      </c>
      <c r="AA11" s="25">
        <v>43481</v>
      </c>
      <c r="AB11" s="66">
        <v>0.1111111111111111</v>
      </c>
      <c r="AC11" s="24" t="s">
        <v>284</v>
      </c>
      <c r="AD11" s="24" t="s">
        <v>320</v>
      </c>
      <c r="AE11" s="21" t="s">
        <v>234</v>
      </c>
      <c r="AF11" s="24"/>
      <c r="AG11" s="24"/>
      <c r="AH11" s="24"/>
      <c r="AI11" s="24"/>
      <c r="AJ11" s="24"/>
      <c r="AK11" s="24"/>
      <c r="AL11" s="25">
        <v>43478</v>
      </c>
      <c r="AM11" s="25">
        <v>43481</v>
      </c>
      <c r="AN11" s="24" t="s">
        <v>231</v>
      </c>
      <c r="AO11" s="43" t="s">
        <v>235</v>
      </c>
      <c r="AP11" s="24">
        <v>0</v>
      </c>
      <c r="AQ11" s="24">
        <v>3</v>
      </c>
      <c r="AR11" s="26">
        <f>449.3-8.5+5</f>
        <v>445.8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7" customFormat="1" ht="30" customHeight="1" x14ac:dyDescent="0.25">
      <c r="A12" s="21">
        <v>9</v>
      </c>
      <c r="B12" s="21" t="s">
        <v>50</v>
      </c>
      <c r="C12" s="21" t="s">
        <v>60</v>
      </c>
      <c r="D12" s="21" t="s">
        <v>83</v>
      </c>
      <c r="E12" s="21" t="s">
        <v>204</v>
      </c>
      <c r="F12" s="21" t="s">
        <v>136</v>
      </c>
      <c r="G12" s="34" t="s">
        <v>124</v>
      </c>
      <c r="H12" s="29"/>
      <c r="I12" s="22"/>
      <c r="J12" s="33" t="s">
        <v>198</v>
      </c>
      <c r="K12" s="21" t="s">
        <v>221</v>
      </c>
      <c r="L12" s="24"/>
      <c r="M12" s="24"/>
      <c r="N12" s="23" t="s">
        <v>130</v>
      </c>
      <c r="O12" s="24" t="s">
        <v>169</v>
      </c>
      <c r="P12" s="24" t="s">
        <v>157</v>
      </c>
      <c r="Q12" s="24"/>
      <c r="R12" s="33" t="s">
        <v>198</v>
      </c>
      <c r="S12" s="24"/>
      <c r="T12" s="24" t="s">
        <v>169</v>
      </c>
      <c r="U12" s="21" t="s">
        <v>229</v>
      </c>
      <c r="V12" s="21" t="s">
        <v>304</v>
      </c>
      <c r="W12" s="25">
        <v>43478</v>
      </c>
      <c r="X12" s="66">
        <v>0.90277777777777779</v>
      </c>
      <c r="Y12" s="24" t="s">
        <v>287</v>
      </c>
      <c r="Z12" s="24" t="s">
        <v>288</v>
      </c>
      <c r="AA12" s="25">
        <v>43483</v>
      </c>
      <c r="AB12" s="66">
        <v>0.4548611111111111</v>
      </c>
      <c r="AC12" s="24" t="s">
        <v>286</v>
      </c>
      <c r="AD12" s="24" t="s">
        <v>321</v>
      </c>
      <c r="AE12" s="21" t="s">
        <v>224</v>
      </c>
      <c r="AF12" s="24"/>
      <c r="AG12" s="24"/>
      <c r="AH12" s="24"/>
      <c r="AI12" s="24"/>
      <c r="AJ12" s="24"/>
      <c r="AK12" s="24"/>
      <c r="AL12" s="25">
        <v>43478</v>
      </c>
      <c r="AM12" s="25">
        <v>43483</v>
      </c>
      <c r="AN12" s="24" t="s">
        <v>231</v>
      </c>
      <c r="AO12" s="43" t="s">
        <v>235</v>
      </c>
      <c r="AP12" s="24">
        <v>0</v>
      </c>
      <c r="AQ12" s="24">
        <v>5</v>
      </c>
      <c r="AR12" s="26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7" customFormat="1" ht="30" customHeight="1" x14ac:dyDescent="0.25">
      <c r="A13" s="21">
        <v>10</v>
      </c>
      <c r="B13" s="21" t="s">
        <v>50</v>
      </c>
      <c r="C13" s="21" t="s">
        <v>61</v>
      </c>
      <c r="D13" s="21" t="s">
        <v>84</v>
      </c>
      <c r="E13" s="21" t="s">
        <v>204</v>
      </c>
      <c r="F13" s="21" t="s">
        <v>137</v>
      </c>
      <c r="G13" s="34" t="s">
        <v>125</v>
      </c>
      <c r="H13" s="29"/>
      <c r="I13" s="22">
        <v>44804143030</v>
      </c>
      <c r="J13" s="33" t="s">
        <v>198</v>
      </c>
      <c r="K13" s="21" t="s">
        <v>221</v>
      </c>
      <c r="L13" s="24"/>
      <c r="M13" s="24"/>
      <c r="N13" s="23" t="s">
        <v>130</v>
      </c>
      <c r="O13" s="24" t="s">
        <v>169</v>
      </c>
      <c r="P13" s="24" t="s">
        <v>158</v>
      </c>
      <c r="Q13" s="24"/>
      <c r="R13" s="33" t="s">
        <v>198</v>
      </c>
      <c r="S13" s="24"/>
      <c r="T13" s="24" t="s">
        <v>169</v>
      </c>
      <c r="U13" s="21" t="s">
        <v>37</v>
      </c>
      <c r="V13" s="21" t="s">
        <v>297</v>
      </c>
      <c r="W13" s="25">
        <v>43477</v>
      </c>
      <c r="X13" s="66">
        <v>0.81944444444444453</v>
      </c>
      <c r="Y13" s="24" t="s">
        <v>285</v>
      </c>
      <c r="Z13" s="24" t="s">
        <v>289</v>
      </c>
      <c r="AA13" s="25">
        <v>43483</v>
      </c>
      <c r="AB13" s="66">
        <v>0.4548611111111111</v>
      </c>
      <c r="AC13" s="24" t="s">
        <v>286</v>
      </c>
      <c r="AD13" s="24" t="s">
        <v>321</v>
      </c>
      <c r="AE13" s="21" t="s">
        <v>234</v>
      </c>
      <c r="AF13" s="24"/>
      <c r="AG13" s="24"/>
      <c r="AH13" s="24"/>
      <c r="AI13" s="24"/>
      <c r="AJ13" s="24"/>
      <c r="AK13" s="24"/>
      <c r="AL13" s="25">
        <v>43477</v>
      </c>
      <c r="AM13" s="25">
        <v>43483</v>
      </c>
      <c r="AN13" s="24" t="s">
        <v>231</v>
      </c>
      <c r="AO13" s="43" t="s">
        <v>233</v>
      </c>
      <c r="AP13" s="24">
        <v>6</v>
      </c>
      <c r="AQ13" s="24">
        <v>0</v>
      </c>
      <c r="AR13" s="26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27" customFormat="1" ht="30" customHeight="1" x14ac:dyDescent="0.25">
      <c r="A14" s="35">
        <v>11</v>
      </c>
      <c r="B14" s="35" t="s">
        <v>50</v>
      </c>
      <c r="C14" s="35" t="s">
        <v>114</v>
      </c>
      <c r="D14" s="35" t="s">
        <v>85</v>
      </c>
      <c r="E14" s="35" t="s">
        <v>86</v>
      </c>
      <c r="F14" s="35" t="s">
        <v>138</v>
      </c>
      <c r="G14" s="36" t="s">
        <v>126</v>
      </c>
      <c r="H14" s="36"/>
      <c r="I14" s="37"/>
      <c r="J14" s="38" t="s">
        <v>198</v>
      </c>
      <c r="K14" s="35" t="s">
        <v>181</v>
      </c>
      <c r="L14" s="39"/>
      <c r="M14" s="39"/>
      <c r="N14" s="40" t="s">
        <v>153</v>
      </c>
      <c r="O14" s="39" t="s">
        <v>169</v>
      </c>
      <c r="P14" s="39"/>
      <c r="Q14" s="39"/>
      <c r="R14" s="39"/>
      <c r="S14" s="39"/>
      <c r="T14" s="39"/>
      <c r="U14" s="35"/>
      <c r="V14" s="39"/>
      <c r="W14" s="41">
        <v>43478</v>
      </c>
      <c r="X14" s="68"/>
      <c r="Y14" s="39"/>
      <c r="Z14" s="39"/>
      <c r="AA14" s="41">
        <v>43481</v>
      </c>
      <c r="AB14" s="68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5" t="s">
        <v>178</v>
      </c>
      <c r="AP14" s="39"/>
      <c r="AQ14" s="39"/>
      <c r="AR14" s="42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s="27" customFormat="1" ht="30" customHeight="1" x14ac:dyDescent="0.25">
      <c r="A15" s="21">
        <v>11</v>
      </c>
      <c r="B15" s="21" t="s">
        <v>50</v>
      </c>
      <c r="C15" s="21" t="s">
        <v>62</v>
      </c>
      <c r="D15" s="21" t="s">
        <v>87</v>
      </c>
      <c r="E15" s="21" t="s">
        <v>88</v>
      </c>
      <c r="F15" s="21" t="s">
        <v>139</v>
      </c>
      <c r="G15" s="34" t="s">
        <v>127</v>
      </c>
      <c r="H15" s="29"/>
      <c r="I15" s="30" t="s">
        <v>197</v>
      </c>
      <c r="J15" s="33" t="s">
        <v>198</v>
      </c>
      <c r="K15" s="21" t="s">
        <v>221</v>
      </c>
      <c r="L15" s="24"/>
      <c r="M15" s="24"/>
      <c r="N15" s="23" t="s">
        <v>130</v>
      </c>
      <c r="O15" s="24" t="s">
        <v>169</v>
      </c>
      <c r="P15" s="24" t="s">
        <v>250</v>
      </c>
      <c r="Q15" s="24"/>
      <c r="R15" s="33" t="s">
        <v>198</v>
      </c>
      <c r="S15" s="24"/>
      <c r="T15" s="33" t="s">
        <v>198</v>
      </c>
      <c r="U15" s="21" t="s">
        <v>296</v>
      </c>
      <c r="V15" s="21" t="s">
        <v>230</v>
      </c>
      <c r="W15" s="25">
        <v>43478</v>
      </c>
      <c r="X15" s="66">
        <v>0.96180555555555547</v>
      </c>
      <c r="Y15" s="24" t="s">
        <v>265</v>
      </c>
      <c r="Z15" s="24" t="s">
        <v>149</v>
      </c>
      <c r="AA15" s="25">
        <v>43481</v>
      </c>
      <c r="AB15" s="66" t="s">
        <v>266</v>
      </c>
      <c r="AC15" s="24" t="s">
        <v>267</v>
      </c>
      <c r="AD15" s="24" t="s">
        <v>316</v>
      </c>
      <c r="AE15" s="24" t="s">
        <v>234</v>
      </c>
      <c r="AF15" s="24"/>
      <c r="AG15" s="24"/>
      <c r="AH15" s="24"/>
      <c r="AI15" s="24"/>
      <c r="AJ15" s="24"/>
      <c r="AK15" s="24"/>
      <c r="AL15" s="25">
        <v>43478</v>
      </c>
      <c r="AM15" s="25">
        <v>43481</v>
      </c>
      <c r="AN15" s="24" t="s">
        <v>231</v>
      </c>
      <c r="AO15" s="43" t="s">
        <v>233</v>
      </c>
      <c r="AP15" s="24">
        <v>0</v>
      </c>
      <c r="AQ15" s="24">
        <v>0</v>
      </c>
      <c r="AR15" s="26">
        <f>829.5-21.1+5</f>
        <v>813.4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27" customFormat="1" ht="30" customHeight="1" x14ac:dyDescent="0.25">
      <c r="A16" s="21">
        <v>12</v>
      </c>
      <c r="B16" s="21" t="s">
        <v>51</v>
      </c>
      <c r="C16" s="21" t="s">
        <v>185</v>
      </c>
      <c r="D16" s="21" t="s">
        <v>89</v>
      </c>
      <c r="E16" s="21" t="s">
        <v>203</v>
      </c>
      <c r="F16" s="21" t="s">
        <v>140</v>
      </c>
      <c r="G16" s="34" t="s">
        <v>128</v>
      </c>
      <c r="H16" s="29"/>
      <c r="I16" s="30" t="s">
        <v>225</v>
      </c>
      <c r="J16" s="33" t="s">
        <v>198</v>
      </c>
      <c r="K16" s="21" t="s">
        <v>221</v>
      </c>
      <c r="L16" s="24"/>
      <c r="M16" s="60" t="s">
        <v>302</v>
      </c>
      <c r="N16" s="23" t="s">
        <v>130</v>
      </c>
      <c r="O16" s="24" t="s">
        <v>169</v>
      </c>
      <c r="P16" s="24" t="s">
        <v>159</v>
      </c>
      <c r="Q16" s="24"/>
      <c r="R16" s="33" t="s">
        <v>198</v>
      </c>
      <c r="S16" s="24"/>
      <c r="T16" s="33" t="s">
        <v>198</v>
      </c>
      <c r="U16" s="21" t="s">
        <v>296</v>
      </c>
      <c r="V16" s="21" t="s">
        <v>186</v>
      </c>
      <c r="W16" s="25">
        <v>43478</v>
      </c>
      <c r="X16" s="66">
        <v>0.77777777777777779</v>
      </c>
      <c r="Y16" s="24" t="s">
        <v>268</v>
      </c>
      <c r="Z16" s="24" t="s">
        <v>326</v>
      </c>
      <c r="AA16" s="25">
        <v>43484</v>
      </c>
      <c r="AB16" s="66">
        <v>0.84027777777777779</v>
      </c>
      <c r="AC16" s="24" t="s">
        <v>269</v>
      </c>
      <c r="AD16" s="24" t="s">
        <v>327</v>
      </c>
      <c r="AE16" s="21" t="s">
        <v>234</v>
      </c>
      <c r="AF16" s="24"/>
      <c r="AG16" s="24"/>
      <c r="AH16" s="24"/>
      <c r="AI16" s="24"/>
      <c r="AJ16" s="24"/>
      <c r="AK16" s="24"/>
      <c r="AL16" s="25">
        <v>43478</v>
      </c>
      <c r="AM16" s="25">
        <v>43481</v>
      </c>
      <c r="AN16" s="24" t="s">
        <v>231</v>
      </c>
      <c r="AO16" s="43" t="s">
        <v>235</v>
      </c>
      <c r="AP16" s="24">
        <v>0</v>
      </c>
      <c r="AQ16" s="24">
        <v>3</v>
      </c>
      <c r="AR16" s="26">
        <f>1100.1-31.4+5</f>
        <v>1073.6999999999998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27" customFormat="1" ht="30" customHeight="1" x14ac:dyDescent="0.25">
      <c r="A17" s="21">
        <v>13</v>
      </c>
      <c r="B17" s="21" t="s">
        <v>50</v>
      </c>
      <c r="C17" s="61" t="s">
        <v>63</v>
      </c>
      <c r="D17" s="21" t="s">
        <v>90</v>
      </c>
      <c r="E17" s="21" t="s">
        <v>91</v>
      </c>
      <c r="F17" s="21" t="s">
        <v>141</v>
      </c>
      <c r="G17" s="34" t="s">
        <v>216</v>
      </c>
      <c r="H17" s="29"/>
      <c r="I17" s="30">
        <v>4530687819</v>
      </c>
      <c r="J17" s="33" t="s">
        <v>198</v>
      </c>
      <c r="K17" s="21" t="s">
        <v>221</v>
      </c>
      <c r="L17" s="24"/>
      <c r="M17" s="24"/>
      <c r="N17" s="23" t="s">
        <v>130</v>
      </c>
      <c r="O17" s="24" t="s">
        <v>169</v>
      </c>
      <c r="P17" s="24" t="s">
        <v>160</v>
      </c>
      <c r="Q17" s="24"/>
      <c r="R17" s="24"/>
      <c r="S17" s="24"/>
      <c r="T17" s="33" t="s">
        <v>198</v>
      </c>
      <c r="U17" s="21" t="s">
        <v>248</v>
      </c>
      <c r="V17" s="102" t="s">
        <v>350</v>
      </c>
      <c r="W17" s="25">
        <v>43478</v>
      </c>
      <c r="X17" s="66">
        <v>0.64583333333333337</v>
      </c>
      <c r="Y17" s="24" t="s">
        <v>310</v>
      </c>
      <c r="Z17" s="24" t="s">
        <v>150</v>
      </c>
      <c r="AA17" s="25">
        <v>43481</v>
      </c>
      <c r="AB17" s="66"/>
      <c r="AC17" s="24"/>
      <c r="AD17" s="24"/>
      <c r="AE17" s="24" t="s">
        <v>234</v>
      </c>
      <c r="AF17" s="24"/>
      <c r="AG17" s="24"/>
      <c r="AH17" s="24"/>
      <c r="AI17" s="24"/>
      <c r="AJ17" s="24"/>
      <c r="AK17" s="24"/>
      <c r="AL17" s="25">
        <v>43478</v>
      </c>
      <c r="AM17" s="25">
        <v>43481</v>
      </c>
      <c r="AN17" s="24" t="s">
        <v>231</v>
      </c>
      <c r="AO17" s="43" t="s">
        <v>233</v>
      </c>
      <c r="AP17" s="24">
        <v>3</v>
      </c>
      <c r="AQ17" s="24">
        <v>0</v>
      </c>
      <c r="AR17" s="98">
        <f>71+612.9-24.8+5</f>
        <v>664.1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35" customFormat="1" ht="30" customHeight="1" x14ac:dyDescent="0.25">
      <c r="A18" s="35">
        <v>14</v>
      </c>
      <c r="B18" s="35" t="s">
        <v>53</v>
      </c>
      <c r="C18" s="35" t="s">
        <v>64</v>
      </c>
      <c r="D18" s="35" t="s">
        <v>92</v>
      </c>
      <c r="E18" s="35" t="s">
        <v>93</v>
      </c>
      <c r="F18" s="35" t="s">
        <v>132</v>
      </c>
      <c r="G18" s="35" t="s">
        <v>217</v>
      </c>
      <c r="J18" s="35" t="s">
        <v>198</v>
      </c>
      <c r="K18" s="35" t="s">
        <v>228</v>
      </c>
      <c r="N18" s="35" t="s">
        <v>153</v>
      </c>
      <c r="O18" s="35" t="s">
        <v>169</v>
      </c>
      <c r="W18" s="35">
        <v>43478</v>
      </c>
      <c r="Z18" s="35" t="s">
        <v>146</v>
      </c>
      <c r="AA18" s="35">
        <v>43481</v>
      </c>
      <c r="AL18" s="35">
        <v>43478</v>
      </c>
      <c r="AM18" s="35">
        <v>43481</v>
      </c>
      <c r="AN18" s="35" t="s">
        <v>231</v>
      </c>
      <c r="AO18" s="35" t="s">
        <v>233</v>
      </c>
      <c r="AP18" s="35">
        <v>3</v>
      </c>
      <c r="AQ18" s="35">
        <v>0</v>
      </c>
    </row>
    <row r="19" spans="1:55" s="27" customFormat="1" ht="30" customHeight="1" x14ac:dyDescent="0.25">
      <c r="A19" s="21">
        <v>15</v>
      </c>
      <c r="B19" s="21" t="s">
        <v>52</v>
      </c>
      <c r="C19" s="21" t="s">
        <v>65</v>
      </c>
      <c r="D19" s="21" t="s">
        <v>202</v>
      </c>
      <c r="E19" s="21" t="s">
        <v>226</v>
      </c>
      <c r="F19" s="21" t="s">
        <v>132</v>
      </c>
      <c r="G19" s="20" t="s">
        <v>218</v>
      </c>
      <c r="H19" s="20" t="s">
        <v>219</v>
      </c>
      <c r="I19" s="30" t="s">
        <v>194</v>
      </c>
      <c r="J19" s="33" t="s">
        <v>198</v>
      </c>
      <c r="K19" s="21" t="s">
        <v>221</v>
      </c>
      <c r="L19" s="24"/>
      <c r="M19" s="24"/>
      <c r="N19" s="23" t="s">
        <v>130</v>
      </c>
      <c r="O19" s="24" t="s">
        <v>169</v>
      </c>
      <c r="P19" s="24" t="s">
        <v>187</v>
      </c>
      <c r="Q19" s="24"/>
      <c r="R19" s="33" t="s">
        <v>198</v>
      </c>
      <c r="S19" s="24"/>
      <c r="T19" s="33" t="s">
        <v>198</v>
      </c>
      <c r="U19" s="21" t="s">
        <v>296</v>
      </c>
      <c r="V19" s="21" t="s">
        <v>328</v>
      </c>
      <c r="W19" s="25">
        <v>43479</v>
      </c>
      <c r="X19" s="66">
        <v>2.7777777777777776E-2</v>
      </c>
      <c r="Y19" s="24" t="s">
        <v>270</v>
      </c>
      <c r="Z19" s="24" t="s">
        <v>146</v>
      </c>
      <c r="AA19" s="25">
        <v>43481</v>
      </c>
      <c r="AB19" s="66">
        <v>0.4201388888888889</v>
      </c>
      <c r="AC19" s="24" t="s">
        <v>271</v>
      </c>
      <c r="AD19" s="24" t="s">
        <v>314</v>
      </c>
      <c r="AE19" s="24" t="s">
        <v>234</v>
      </c>
      <c r="AF19" s="24"/>
      <c r="AG19" s="24"/>
      <c r="AH19" s="24"/>
      <c r="AI19" s="24"/>
      <c r="AJ19" s="24"/>
      <c r="AK19" s="24"/>
      <c r="AL19" s="25">
        <v>43478</v>
      </c>
      <c r="AM19" s="25">
        <v>43481</v>
      </c>
      <c r="AN19" s="24" t="s">
        <v>231</v>
      </c>
      <c r="AO19" s="43" t="s">
        <v>233</v>
      </c>
      <c r="AP19" s="24">
        <v>3</v>
      </c>
      <c r="AQ19" s="24">
        <v>0</v>
      </c>
      <c r="AR19" s="98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7" customFormat="1" ht="30" customHeight="1" x14ac:dyDescent="0.25">
      <c r="A20" s="35"/>
      <c r="B20" s="35" t="s">
        <v>50</v>
      </c>
      <c r="C20" s="35" t="s">
        <v>115</v>
      </c>
      <c r="D20" s="35" t="s">
        <v>94</v>
      </c>
      <c r="E20" s="35" t="s">
        <v>95</v>
      </c>
      <c r="F20" s="35" t="s">
        <v>142</v>
      </c>
      <c r="G20" s="63" t="s">
        <v>238</v>
      </c>
      <c r="H20" s="64" t="s">
        <v>239</v>
      </c>
      <c r="I20" s="37"/>
      <c r="J20" s="38" t="s">
        <v>198</v>
      </c>
      <c r="K20" s="35" t="s">
        <v>221</v>
      </c>
      <c r="L20" s="39"/>
      <c r="M20" s="39"/>
      <c r="N20" s="40" t="s">
        <v>130</v>
      </c>
      <c r="O20" s="39" t="s">
        <v>169</v>
      </c>
      <c r="P20" s="39" t="s">
        <v>290</v>
      </c>
      <c r="Q20" s="39"/>
      <c r="R20" s="39"/>
      <c r="S20" s="39"/>
      <c r="T20" s="39"/>
      <c r="U20" s="35" t="s">
        <v>291</v>
      </c>
      <c r="V20" s="35" t="s">
        <v>244</v>
      </c>
      <c r="W20" s="41">
        <v>43478</v>
      </c>
      <c r="X20" s="68" t="s">
        <v>264</v>
      </c>
      <c r="Y20" s="39" t="s">
        <v>272</v>
      </c>
      <c r="Z20" s="39" t="s">
        <v>257</v>
      </c>
      <c r="AA20" s="41">
        <v>43481</v>
      </c>
      <c r="AB20" s="68" t="s">
        <v>273</v>
      </c>
      <c r="AC20" s="39" t="s">
        <v>274</v>
      </c>
      <c r="AD20" s="39"/>
      <c r="AE20" s="39"/>
      <c r="AF20" s="39"/>
      <c r="AG20" s="39"/>
      <c r="AH20" s="39"/>
      <c r="AI20" s="39"/>
      <c r="AJ20" s="39"/>
      <c r="AK20" s="39"/>
      <c r="AL20" s="41">
        <v>43478</v>
      </c>
      <c r="AM20" s="41">
        <v>43481</v>
      </c>
      <c r="AN20" s="39" t="s">
        <v>232</v>
      </c>
      <c r="AO20" s="39" t="s">
        <v>233</v>
      </c>
      <c r="AP20" s="39"/>
      <c r="AQ20" s="39"/>
      <c r="AR20" s="42">
        <f>398.1+1354.6-3.7+5</f>
        <v>1753.9999999999998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s="27" customFormat="1" ht="30" customHeight="1" x14ac:dyDescent="0.25">
      <c r="A21" s="21">
        <v>16</v>
      </c>
      <c r="B21" s="21" t="s">
        <v>51</v>
      </c>
      <c r="C21" s="21" t="s">
        <v>66</v>
      </c>
      <c r="D21" s="21" t="s">
        <v>96</v>
      </c>
      <c r="E21" s="21" t="s">
        <v>97</v>
      </c>
      <c r="F21" s="21" t="s">
        <v>142</v>
      </c>
      <c r="G21" s="28" t="s">
        <v>256</v>
      </c>
      <c r="H21" s="28"/>
      <c r="I21" s="30" t="s">
        <v>195</v>
      </c>
      <c r="J21" s="33" t="s">
        <v>198</v>
      </c>
      <c r="K21" s="21" t="s">
        <v>221</v>
      </c>
      <c r="L21" s="24"/>
      <c r="M21" s="24"/>
      <c r="N21" s="23" t="s">
        <v>130</v>
      </c>
      <c r="O21" s="24" t="s">
        <v>169</v>
      </c>
      <c r="P21" s="24" t="s">
        <v>161</v>
      </c>
      <c r="Q21" s="24"/>
      <c r="R21" s="33" t="s">
        <v>198</v>
      </c>
      <c r="S21" s="24"/>
      <c r="T21" s="33" t="s">
        <v>198</v>
      </c>
      <c r="U21" s="21" t="s">
        <v>296</v>
      </c>
      <c r="V21" s="21" t="s">
        <v>311</v>
      </c>
      <c r="W21" s="25">
        <v>43478</v>
      </c>
      <c r="X21" s="66">
        <v>0.38541666666666669</v>
      </c>
      <c r="Y21" s="24" t="s">
        <v>261</v>
      </c>
      <c r="Z21" s="24" t="s">
        <v>146</v>
      </c>
      <c r="AA21" s="25">
        <v>43481</v>
      </c>
      <c r="AB21" s="66">
        <v>0.59722222222222221</v>
      </c>
      <c r="AC21" s="24" t="s">
        <v>275</v>
      </c>
      <c r="AD21" s="24" t="s">
        <v>314</v>
      </c>
      <c r="AE21" s="24" t="s">
        <v>234</v>
      </c>
      <c r="AF21" s="24"/>
      <c r="AG21" s="24"/>
      <c r="AH21" s="24"/>
      <c r="AI21" s="24"/>
      <c r="AJ21" s="24"/>
      <c r="AK21" s="24"/>
      <c r="AL21" s="25">
        <v>43478</v>
      </c>
      <c r="AM21" s="25">
        <v>43481</v>
      </c>
      <c r="AN21" s="24" t="s">
        <v>231</v>
      </c>
      <c r="AO21" s="43" t="s">
        <v>233</v>
      </c>
      <c r="AP21" s="24">
        <v>3</v>
      </c>
      <c r="AQ21" s="24">
        <v>0</v>
      </c>
      <c r="AR21" s="26">
        <f>747.4-6.1+5</f>
        <v>746.3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35" customFormat="1" ht="30" customHeight="1" x14ac:dyDescent="0.25">
      <c r="A22" s="35">
        <v>17</v>
      </c>
      <c r="B22" s="35" t="s">
        <v>50</v>
      </c>
      <c r="C22" s="35" t="s">
        <v>67</v>
      </c>
      <c r="D22" s="35" t="s">
        <v>94</v>
      </c>
      <c r="E22" s="35" t="s">
        <v>98</v>
      </c>
      <c r="F22" s="35" t="s">
        <v>143</v>
      </c>
      <c r="J22" s="35" t="s">
        <v>198</v>
      </c>
      <c r="K22" s="35" t="s">
        <v>228</v>
      </c>
      <c r="N22" s="35" t="s">
        <v>153</v>
      </c>
      <c r="O22" s="35" t="s">
        <v>169</v>
      </c>
      <c r="W22" s="35">
        <v>43478</v>
      </c>
      <c r="Z22" s="35" t="s">
        <v>175</v>
      </c>
      <c r="AA22" s="35">
        <v>43481</v>
      </c>
      <c r="AL22" s="35">
        <v>43478</v>
      </c>
      <c r="AM22" s="35">
        <v>43481</v>
      </c>
      <c r="AN22" s="35" t="s">
        <v>231</v>
      </c>
      <c r="AO22" s="35" t="s">
        <v>312</v>
      </c>
    </row>
    <row r="23" spans="1:55" s="27" customFormat="1" ht="30" customHeight="1" x14ac:dyDescent="0.25">
      <c r="A23" s="35"/>
      <c r="B23" s="35" t="s">
        <v>51</v>
      </c>
      <c r="C23" s="35" t="s">
        <v>68</v>
      </c>
      <c r="D23" s="35" t="s">
        <v>99</v>
      </c>
      <c r="E23" s="35" t="s">
        <v>100</v>
      </c>
      <c r="F23" s="35" t="s">
        <v>143</v>
      </c>
      <c r="G23" s="56" t="s">
        <v>215</v>
      </c>
      <c r="H23" s="56"/>
      <c r="I23" s="57">
        <v>12652169136</v>
      </c>
      <c r="J23" s="38" t="s">
        <v>198</v>
      </c>
      <c r="K23" s="35" t="s">
        <v>221</v>
      </c>
      <c r="L23" s="39"/>
      <c r="M23" s="39"/>
      <c r="N23" s="40" t="s">
        <v>227</v>
      </c>
      <c r="O23" s="39" t="s">
        <v>169</v>
      </c>
      <c r="P23" s="39"/>
      <c r="Q23" s="39"/>
      <c r="R23" s="39"/>
      <c r="S23" s="39"/>
      <c r="T23" s="39"/>
      <c r="U23" s="35"/>
      <c r="V23" s="35" t="s">
        <v>188</v>
      </c>
      <c r="W23" s="41">
        <v>43478</v>
      </c>
      <c r="X23" s="68"/>
      <c r="Y23" s="39"/>
      <c r="Z23" s="39" t="s">
        <v>175</v>
      </c>
      <c r="AA23" s="41">
        <v>43481</v>
      </c>
      <c r="AB23" s="6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 t="s">
        <v>232</v>
      </c>
      <c r="AO23" s="39" t="s">
        <v>233</v>
      </c>
      <c r="AP23" s="39"/>
      <c r="AQ23" s="39"/>
      <c r="AR23" s="42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s="27" customFormat="1" ht="30" customHeight="1" x14ac:dyDescent="0.25">
      <c r="A24" s="21">
        <v>18</v>
      </c>
      <c r="B24" s="21" t="s">
        <v>50</v>
      </c>
      <c r="C24" s="21" t="s">
        <v>69</v>
      </c>
      <c r="D24" s="21"/>
      <c r="E24" s="21"/>
      <c r="F24" s="21" t="s">
        <v>151</v>
      </c>
      <c r="G24" s="28" t="s">
        <v>207</v>
      </c>
      <c r="H24" s="28"/>
      <c r="I24" s="30"/>
      <c r="J24" s="33" t="s">
        <v>198</v>
      </c>
      <c r="K24" s="21" t="s">
        <v>221</v>
      </c>
      <c r="L24" s="24"/>
      <c r="M24" s="24"/>
      <c r="N24" s="23" t="s">
        <v>130</v>
      </c>
      <c r="O24" s="24" t="s">
        <v>169</v>
      </c>
      <c r="P24" s="24" t="s">
        <v>162</v>
      </c>
      <c r="Q24" s="24"/>
      <c r="R24" s="33" t="s">
        <v>198</v>
      </c>
      <c r="S24" s="24"/>
      <c r="T24" s="33" t="s">
        <v>198</v>
      </c>
      <c r="U24" s="21" t="s">
        <v>296</v>
      </c>
      <c r="V24" s="102" t="s">
        <v>322</v>
      </c>
      <c r="W24" s="25">
        <v>43479</v>
      </c>
      <c r="X24" s="66">
        <v>2.7777777777777776E-2</v>
      </c>
      <c r="Y24" s="24" t="s">
        <v>270</v>
      </c>
      <c r="Z24" s="24" t="s">
        <v>146</v>
      </c>
      <c r="AA24" s="25">
        <v>43481</v>
      </c>
      <c r="AB24" s="66">
        <v>0.79861111111111116</v>
      </c>
      <c r="AC24" s="24" t="s">
        <v>323</v>
      </c>
      <c r="AD24" s="24" t="s">
        <v>314</v>
      </c>
      <c r="AE24" s="24" t="s">
        <v>234</v>
      </c>
      <c r="AF24" s="24"/>
      <c r="AG24" s="24"/>
      <c r="AH24" s="24"/>
      <c r="AI24" s="24"/>
      <c r="AJ24" s="24"/>
      <c r="AK24" s="24"/>
      <c r="AL24" s="25">
        <v>43478</v>
      </c>
      <c r="AM24" s="25">
        <v>43481</v>
      </c>
      <c r="AN24" s="24" t="s">
        <v>231</v>
      </c>
      <c r="AO24" s="43" t="s">
        <v>233</v>
      </c>
      <c r="AP24" s="24">
        <v>3</v>
      </c>
      <c r="AQ24" s="24">
        <v>0</v>
      </c>
      <c r="AR24" s="98">
        <f>846.4-11.2+5</f>
        <v>840.19999999999993</v>
      </c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27" customFormat="1" ht="30" customHeight="1" x14ac:dyDescent="0.25">
      <c r="A25" s="21">
        <v>19</v>
      </c>
      <c r="B25" s="21" t="s">
        <v>52</v>
      </c>
      <c r="C25" s="21" t="s">
        <v>163</v>
      </c>
      <c r="D25" s="21" t="s">
        <v>101</v>
      </c>
      <c r="E25" s="21" t="s">
        <v>102</v>
      </c>
      <c r="F25" s="21" t="s">
        <v>151</v>
      </c>
      <c r="G25" s="28" t="s">
        <v>207</v>
      </c>
      <c r="H25" s="28"/>
      <c r="I25" s="22"/>
      <c r="J25" s="33" t="s">
        <v>198</v>
      </c>
      <c r="K25" s="21" t="s">
        <v>221</v>
      </c>
      <c r="L25" s="24"/>
      <c r="M25" s="24"/>
      <c r="N25" s="23" t="s">
        <v>130</v>
      </c>
      <c r="O25" s="24" t="s">
        <v>169</v>
      </c>
      <c r="P25" s="24" t="s">
        <v>164</v>
      </c>
      <c r="Q25" s="24"/>
      <c r="R25" s="33" t="s">
        <v>198</v>
      </c>
      <c r="S25" s="24"/>
      <c r="T25" s="33" t="s">
        <v>198</v>
      </c>
      <c r="U25" s="21" t="s">
        <v>296</v>
      </c>
      <c r="V25" s="21" t="s">
        <v>322</v>
      </c>
      <c r="W25" s="25">
        <v>43479</v>
      </c>
      <c r="X25" s="66">
        <v>2.7777777777777776E-2</v>
      </c>
      <c r="Y25" s="24" t="s">
        <v>270</v>
      </c>
      <c r="Z25" s="24" t="s">
        <v>146</v>
      </c>
      <c r="AA25" s="25">
        <v>43481</v>
      </c>
      <c r="AB25" s="66">
        <v>0.79861111111111116</v>
      </c>
      <c r="AC25" s="24" t="s">
        <v>323</v>
      </c>
      <c r="AD25" s="24" t="s">
        <v>314</v>
      </c>
      <c r="AE25" s="24" t="s">
        <v>234</v>
      </c>
      <c r="AF25" s="24"/>
      <c r="AG25" s="24"/>
      <c r="AH25" s="24"/>
      <c r="AI25" s="24"/>
      <c r="AJ25" s="24"/>
      <c r="AK25" s="24"/>
      <c r="AL25" s="25">
        <v>43478</v>
      </c>
      <c r="AM25" s="25">
        <v>43481</v>
      </c>
      <c r="AN25" s="24" t="s">
        <v>231</v>
      </c>
      <c r="AO25" s="43" t="s">
        <v>233</v>
      </c>
      <c r="AP25" s="24">
        <v>3</v>
      </c>
      <c r="AQ25" s="24">
        <v>0</v>
      </c>
      <c r="AR25" s="26">
        <f>846.4-11.2+5</f>
        <v>840.19999999999993</v>
      </c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27" customFormat="1" ht="30" customHeight="1" x14ac:dyDescent="0.25">
      <c r="A26" s="21">
        <v>20</v>
      </c>
      <c r="B26" s="21" t="s">
        <v>50</v>
      </c>
      <c r="C26" s="21" t="s">
        <v>341</v>
      </c>
      <c r="D26" s="21" t="s">
        <v>103</v>
      </c>
      <c r="E26" s="21" t="s">
        <v>104</v>
      </c>
      <c r="F26" s="21" t="s">
        <v>132</v>
      </c>
      <c r="G26" s="28" t="s">
        <v>206</v>
      </c>
      <c r="H26" s="20" t="s">
        <v>205</v>
      </c>
      <c r="I26" s="22"/>
      <c r="J26" s="33" t="s">
        <v>198</v>
      </c>
      <c r="K26" s="21" t="s">
        <v>189</v>
      </c>
      <c r="L26" s="24"/>
      <c r="M26" s="24"/>
      <c r="N26" s="21" t="s">
        <v>130</v>
      </c>
      <c r="O26" s="24" t="s">
        <v>169</v>
      </c>
      <c r="P26" s="24" t="s">
        <v>190</v>
      </c>
      <c r="Q26" s="24"/>
      <c r="R26" s="33" t="s">
        <v>198</v>
      </c>
      <c r="S26" s="24"/>
      <c r="T26" s="33" t="s">
        <v>198</v>
      </c>
      <c r="U26" s="21" t="s">
        <v>296</v>
      </c>
      <c r="V26" s="21" t="s">
        <v>342</v>
      </c>
      <c r="W26" s="25">
        <v>43478</v>
      </c>
      <c r="X26" s="66">
        <v>0.80902777777777779</v>
      </c>
      <c r="Y26" s="24" t="s">
        <v>276</v>
      </c>
      <c r="Z26" s="24" t="s">
        <v>146</v>
      </c>
      <c r="AA26" s="25">
        <v>43481</v>
      </c>
      <c r="AB26" s="66">
        <v>0.79861111111111116</v>
      </c>
      <c r="AC26" s="24" t="s">
        <v>323</v>
      </c>
      <c r="AD26" s="24" t="s">
        <v>314</v>
      </c>
      <c r="AE26" s="24" t="s">
        <v>234</v>
      </c>
      <c r="AF26" s="24"/>
      <c r="AG26" s="24"/>
      <c r="AH26" s="24"/>
      <c r="AI26" s="24"/>
      <c r="AJ26" s="24"/>
      <c r="AK26" s="24"/>
      <c r="AL26" s="25">
        <v>43478</v>
      </c>
      <c r="AM26" s="25">
        <v>43481</v>
      </c>
      <c r="AN26" s="24" t="s">
        <v>231</v>
      </c>
      <c r="AO26" s="43" t="s">
        <v>233</v>
      </c>
      <c r="AP26" s="24">
        <v>3</v>
      </c>
      <c r="AQ26" s="24">
        <v>0</v>
      </c>
      <c r="AR26" s="26">
        <f>357.3+50+50-0.9+5</f>
        <v>461.40000000000003</v>
      </c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27" customFormat="1" ht="30" customHeight="1" x14ac:dyDescent="0.25">
      <c r="A27" s="21">
        <v>21</v>
      </c>
      <c r="B27" s="21" t="s">
        <v>51</v>
      </c>
      <c r="C27" s="21" t="s">
        <v>71</v>
      </c>
      <c r="D27" s="21" t="s">
        <v>105</v>
      </c>
      <c r="E27" s="21" t="s">
        <v>106</v>
      </c>
      <c r="F27" s="21" t="s">
        <v>132</v>
      </c>
      <c r="G27" s="20" t="s">
        <v>329</v>
      </c>
      <c r="H27" s="28"/>
      <c r="I27" s="30" t="s">
        <v>129</v>
      </c>
      <c r="J27" s="33" t="s">
        <v>198</v>
      </c>
      <c r="K27" s="21" t="s">
        <v>221</v>
      </c>
      <c r="L27" s="24"/>
      <c r="M27" s="24"/>
      <c r="N27" s="23" t="s">
        <v>130</v>
      </c>
      <c r="O27" s="24" t="s">
        <v>169</v>
      </c>
      <c r="P27" s="24" t="s">
        <v>165</v>
      </c>
      <c r="Q27" s="24"/>
      <c r="R27" s="33" t="s">
        <v>198</v>
      </c>
      <c r="S27" s="24"/>
      <c r="T27" s="33" t="s">
        <v>198</v>
      </c>
      <c r="U27" s="21" t="s">
        <v>296</v>
      </c>
      <c r="V27" s="21" t="s">
        <v>199</v>
      </c>
      <c r="W27" s="25">
        <v>43478</v>
      </c>
      <c r="X27" s="66">
        <v>0.38541666666666669</v>
      </c>
      <c r="Y27" s="24" t="s">
        <v>261</v>
      </c>
      <c r="Z27" s="24" t="s">
        <v>146</v>
      </c>
      <c r="AA27" s="25">
        <v>43481</v>
      </c>
      <c r="AB27" s="66">
        <v>0.59722222222222221</v>
      </c>
      <c r="AC27" s="24" t="s">
        <v>275</v>
      </c>
      <c r="AD27" s="24" t="s">
        <v>314</v>
      </c>
      <c r="AE27" s="24" t="s">
        <v>234</v>
      </c>
      <c r="AF27" s="24"/>
      <c r="AG27" s="24"/>
      <c r="AH27" s="24"/>
      <c r="AI27" s="24"/>
      <c r="AJ27" s="24"/>
      <c r="AK27" s="24"/>
      <c r="AL27" s="25">
        <v>43478</v>
      </c>
      <c r="AM27" s="25">
        <v>43481</v>
      </c>
      <c r="AN27" s="24" t="s">
        <v>231</v>
      </c>
      <c r="AO27" s="43" t="s">
        <v>233</v>
      </c>
      <c r="AP27" s="24">
        <v>3</v>
      </c>
      <c r="AQ27" s="24">
        <v>0</v>
      </c>
      <c r="AR27" s="26">
        <f>366.9-0.9+5</f>
        <v>371</v>
      </c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27" customFormat="1" ht="30" customHeight="1" x14ac:dyDescent="0.25">
      <c r="A28" s="21">
        <v>22</v>
      </c>
      <c r="B28" s="21" t="s">
        <v>49</v>
      </c>
      <c r="C28" s="21" t="s">
        <v>72</v>
      </c>
      <c r="D28" s="21" t="s">
        <v>107</v>
      </c>
      <c r="E28" s="21" t="s">
        <v>108</v>
      </c>
      <c r="F28" s="21" t="s">
        <v>144</v>
      </c>
      <c r="G28" s="20" t="s">
        <v>209</v>
      </c>
      <c r="H28" s="20" t="s">
        <v>208</v>
      </c>
      <c r="I28" s="22"/>
      <c r="J28" s="33" t="s">
        <v>198</v>
      </c>
      <c r="K28" s="21" t="s">
        <v>221</v>
      </c>
      <c r="L28" s="24"/>
      <c r="M28" s="24"/>
      <c r="N28" s="23" t="s">
        <v>130</v>
      </c>
      <c r="O28" s="24" t="s">
        <v>169</v>
      </c>
      <c r="P28" s="24" t="s">
        <v>180</v>
      </c>
      <c r="Q28" s="24"/>
      <c r="R28" s="33" t="s">
        <v>198</v>
      </c>
      <c r="S28" s="24"/>
      <c r="T28" s="33" t="s">
        <v>198</v>
      </c>
      <c r="U28" s="21" t="s">
        <v>296</v>
      </c>
      <c r="V28" s="21" t="s">
        <v>249</v>
      </c>
      <c r="W28" s="25">
        <v>43478</v>
      </c>
      <c r="X28" s="66">
        <v>0.80902777777777779</v>
      </c>
      <c r="Y28" s="24" t="s">
        <v>276</v>
      </c>
      <c r="Z28" s="24" t="s">
        <v>146</v>
      </c>
      <c r="AA28" s="25">
        <v>43482</v>
      </c>
      <c r="AB28" s="66">
        <v>0.4201388888888889</v>
      </c>
      <c r="AC28" s="24" t="s">
        <v>271</v>
      </c>
      <c r="AD28" s="24" t="s">
        <v>314</v>
      </c>
      <c r="AE28" s="24" t="s">
        <v>234</v>
      </c>
      <c r="AF28" s="24"/>
      <c r="AG28" s="24"/>
      <c r="AH28" s="24"/>
      <c r="AI28" s="24"/>
      <c r="AJ28" s="24"/>
      <c r="AK28" s="24"/>
      <c r="AL28" s="25">
        <v>43478</v>
      </c>
      <c r="AM28" s="25">
        <v>43482</v>
      </c>
      <c r="AN28" s="24" t="s">
        <v>231</v>
      </c>
      <c r="AO28" s="43" t="s">
        <v>233</v>
      </c>
      <c r="AP28" s="24">
        <v>4</v>
      </c>
      <c r="AQ28" s="24">
        <v>0</v>
      </c>
      <c r="AR28" s="26">
        <f>406.7-1.2+5</f>
        <v>410.5</v>
      </c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27" customFormat="1" ht="30" customHeight="1" x14ac:dyDescent="0.25">
      <c r="A29" s="21">
        <v>23</v>
      </c>
      <c r="B29" s="21" t="s">
        <v>50</v>
      </c>
      <c r="C29" s="21" t="s">
        <v>330</v>
      </c>
      <c r="D29" s="21" t="s">
        <v>109</v>
      </c>
      <c r="E29" s="21" t="s">
        <v>108</v>
      </c>
      <c r="F29" s="21" t="s">
        <v>144</v>
      </c>
      <c r="G29" s="20" t="s">
        <v>210</v>
      </c>
      <c r="H29" s="20" t="s">
        <v>208</v>
      </c>
      <c r="I29" s="22" t="s">
        <v>196</v>
      </c>
      <c r="J29" s="33" t="s">
        <v>198</v>
      </c>
      <c r="K29" s="21" t="s">
        <v>221</v>
      </c>
      <c r="L29" s="24"/>
      <c r="M29" s="24"/>
      <c r="N29" s="23" t="s">
        <v>130</v>
      </c>
      <c r="O29" s="24" t="s">
        <v>169</v>
      </c>
      <c r="P29" s="24" t="s">
        <v>166</v>
      </c>
      <c r="Q29" s="24"/>
      <c r="R29" s="33" t="s">
        <v>198</v>
      </c>
      <c r="S29" s="24"/>
      <c r="T29" s="33" t="s">
        <v>198</v>
      </c>
      <c r="U29" s="21" t="s">
        <v>296</v>
      </c>
      <c r="V29" s="21" t="s">
        <v>243</v>
      </c>
      <c r="W29" s="25">
        <v>43478</v>
      </c>
      <c r="X29" s="66">
        <v>0.80902777777777779</v>
      </c>
      <c r="Y29" s="24" t="s">
        <v>276</v>
      </c>
      <c r="Z29" s="24" t="s">
        <v>146</v>
      </c>
      <c r="AA29" s="25">
        <v>43482</v>
      </c>
      <c r="AB29" s="66">
        <v>0.4201388888888889</v>
      </c>
      <c r="AC29" s="24" t="s">
        <v>271</v>
      </c>
      <c r="AD29" s="24" t="s">
        <v>314</v>
      </c>
      <c r="AE29" s="24" t="s">
        <v>234</v>
      </c>
      <c r="AF29" s="24"/>
      <c r="AG29" s="24"/>
      <c r="AH29" s="24"/>
      <c r="AI29" s="24"/>
      <c r="AJ29" s="24"/>
      <c r="AK29" s="24"/>
      <c r="AL29" s="25">
        <v>43478</v>
      </c>
      <c r="AM29" s="25">
        <v>43482</v>
      </c>
      <c r="AN29" s="24" t="s">
        <v>231</v>
      </c>
      <c r="AO29" s="43" t="s">
        <v>233</v>
      </c>
      <c r="AP29" s="24">
        <v>4</v>
      </c>
      <c r="AQ29" s="24">
        <v>0</v>
      </c>
      <c r="AR29" s="26">
        <f>406.7-1.2+5</f>
        <v>410.5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27" customFormat="1" ht="30" customHeight="1" x14ac:dyDescent="0.25">
      <c r="A30" s="21">
        <v>24</v>
      </c>
      <c r="B30" s="21" t="s">
        <v>50</v>
      </c>
      <c r="C30" s="21" t="s">
        <v>73</v>
      </c>
      <c r="D30" s="21" t="s">
        <v>110</v>
      </c>
      <c r="E30" s="21" t="s">
        <v>111</v>
      </c>
      <c r="F30" s="21" t="s">
        <v>174</v>
      </c>
      <c r="G30" s="20" t="s">
        <v>212</v>
      </c>
      <c r="H30" s="20" t="s">
        <v>211</v>
      </c>
      <c r="I30" s="22"/>
      <c r="J30" s="33" t="s">
        <v>198</v>
      </c>
      <c r="K30" s="21" t="s">
        <v>221</v>
      </c>
      <c r="L30" s="24"/>
      <c r="M30" s="24"/>
      <c r="N30" s="23" t="s">
        <v>130</v>
      </c>
      <c r="O30" s="24" t="s">
        <v>169</v>
      </c>
      <c r="P30" s="24" t="s">
        <v>167</v>
      </c>
      <c r="Q30" s="24"/>
      <c r="R30" s="33" t="s">
        <v>198</v>
      </c>
      <c r="S30" s="24"/>
      <c r="T30" s="33" t="s">
        <v>198</v>
      </c>
      <c r="U30" s="21" t="s">
        <v>296</v>
      </c>
      <c r="V30" s="21" t="s">
        <v>191</v>
      </c>
      <c r="W30" s="25">
        <v>43478</v>
      </c>
      <c r="X30" s="66">
        <v>0.23263888888888887</v>
      </c>
      <c r="Y30" s="24" t="s">
        <v>277</v>
      </c>
      <c r="Z30" s="24" t="s">
        <v>176</v>
      </c>
      <c r="AA30" s="25">
        <v>43481</v>
      </c>
      <c r="AB30" s="66">
        <v>0.99652777777777779</v>
      </c>
      <c r="AC30" s="24" t="s">
        <v>278</v>
      </c>
      <c r="AD30" s="24" t="s">
        <v>331</v>
      </c>
      <c r="AE30" s="24" t="s">
        <v>234</v>
      </c>
      <c r="AF30" s="24"/>
      <c r="AG30" s="24"/>
      <c r="AH30" s="24"/>
      <c r="AI30" s="24"/>
      <c r="AJ30" s="24"/>
      <c r="AK30" s="24"/>
      <c r="AL30" s="25">
        <v>43478</v>
      </c>
      <c r="AM30" s="25">
        <v>43481</v>
      </c>
      <c r="AN30" s="24" t="s">
        <v>231</v>
      </c>
      <c r="AO30" s="43" t="s">
        <v>233</v>
      </c>
      <c r="AP30" s="24">
        <v>3</v>
      </c>
      <c r="AQ30" s="24">
        <v>0</v>
      </c>
      <c r="AR30" s="26">
        <f>383.1-12.7+5</f>
        <v>375.40000000000003</v>
      </c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27" customFormat="1" ht="30" customHeight="1" x14ac:dyDescent="0.25">
      <c r="A31" s="21">
        <v>25</v>
      </c>
      <c r="B31" s="21" t="s">
        <v>50</v>
      </c>
      <c r="C31" s="21" t="s">
        <v>116</v>
      </c>
      <c r="D31" s="21" t="s">
        <v>112</v>
      </c>
      <c r="E31" s="21" t="s">
        <v>111</v>
      </c>
      <c r="F31" s="21" t="s">
        <v>174</v>
      </c>
      <c r="G31" s="20" t="s">
        <v>212</v>
      </c>
      <c r="H31" s="20" t="s">
        <v>211</v>
      </c>
      <c r="I31" s="22"/>
      <c r="J31" s="33" t="s">
        <v>198</v>
      </c>
      <c r="K31" s="21" t="s">
        <v>221</v>
      </c>
      <c r="L31" s="24"/>
      <c r="M31" s="24"/>
      <c r="N31" s="23" t="s">
        <v>130</v>
      </c>
      <c r="O31" s="24" t="s">
        <v>169</v>
      </c>
      <c r="P31" s="24" t="s">
        <v>168</v>
      </c>
      <c r="Q31" s="24"/>
      <c r="R31" s="33" t="s">
        <v>198</v>
      </c>
      <c r="S31" s="24"/>
      <c r="T31" s="33" t="s">
        <v>198</v>
      </c>
      <c r="U31" s="21" t="s">
        <v>296</v>
      </c>
      <c r="V31" s="21" t="s">
        <v>191</v>
      </c>
      <c r="W31" s="25">
        <v>43478</v>
      </c>
      <c r="X31" s="66">
        <v>0.23263888888888887</v>
      </c>
      <c r="Y31" s="24" t="s">
        <v>277</v>
      </c>
      <c r="Z31" s="24" t="s">
        <v>176</v>
      </c>
      <c r="AA31" s="25">
        <v>43481</v>
      </c>
      <c r="AB31" s="66">
        <v>0.99652777777777779</v>
      </c>
      <c r="AC31" s="24" t="s">
        <v>278</v>
      </c>
      <c r="AD31" s="24" t="s">
        <v>331</v>
      </c>
      <c r="AE31" s="24" t="s">
        <v>234</v>
      </c>
      <c r="AF31" s="24"/>
      <c r="AG31" s="24"/>
      <c r="AH31" s="24"/>
      <c r="AI31" s="24"/>
      <c r="AJ31" s="24"/>
      <c r="AK31" s="24"/>
      <c r="AL31" s="25">
        <v>43478</v>
      </c>
      <c r="AM31" s="25">
        <v>43481</v>
      </c>
      <c r="AN31" s="24" t="s">
        <v>231</v>
      </c>
      <c r="AO31" s="43" t="s">
        <v>233</v>
      </c>
      <c r="AP31" s="24">
        <v>3</v>
      </c>
      <c r="AQ31" s="24">
        <v>0</v>
      </c>
      <c r="AR31" s="26">
        <f>383.1-12.7+5</f>
        <v>375.40000000000003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27" customFormat="1" ht="30" customHeight="1" x14ac:dyDescent="0.25">
      <c r="A32" s="21">
        <v>26</v>
      </c>
      <c r="B32" s="21" t="s">
        <v>50</v>
      </c>
      <c r="C32" s="21" t="s">
        <v>177</v>
      </c>
      <c r="D32" s="24"/>
      <c r="E32" s="24"/>
      <c r="F32" s="21" t="s">
        <v>143</v>
      </c>
      <c r="G32" s="20" t="s">
        <v>214</v>
      </c>
      <c r="H32" s="20" t="s">
        <v>213</v>
      </c>
      <c r="I32" s="32"/>
      <c r="J32" s="33" t="s">
        <v>198</v>
      </c>
      <c r="K32" s="21" t="s">
        <v>221</v>
      </c>
      <c r="L32" s="24"/>
      <c r="M32" s="24"/>
      <c r="N32" s="23" t="s">
        <v>130</v>
      </c>
      <c r="O32" s="24" t="s">
        <v>169</v>
      </c>
      <c r="P32" s="24" t="s">
        <v>251</v>
      </c>
      <c r="Q32" s="24"/>
      <c r="R32" s="33" t="s">
        <v>198</v>
      </c>
      <c r="S32" s="24"/>
      <c r="T32" s="33" t="s">
        <v>198</v>
      </c>
      <c r="U32" s="21" t="s">
        <v>296</v>
      </c>
      <c r="V32" s="21" t="s">
        <v>188</v>
      </c>
      <c r="W32" s="25">
        <v>43478</v>
      </c>
      <c r="X32" s="66">
        <v>0.80902777777777779</v>
      </c>
      <c r="Y32" s="24" t="s">
        <v>276</v>
      </c>
      <c r="Z32" s="24" t="s">
        <v>146</v>
      </c>
      <c r="AA32" s="25">
        <v>43481</v>
      </c>
      <c r="AB32" s="66">
        <v>0.39930555555555558</v>
      </c>
      <c r="AC32" s="24" t="s">
        <v>279</v>
      </c>
      <c r="AD32" s="24" t="s">
        <v>332</v>
      </c>
      <c r="AE32" s="24" t="s">
        <v>234</v>
      </c>
      <c r="AF32" s="24"/>
      <c r="AG32" s="24"/>
      <c r="AH32" s="24"/>
      <c r="AI32" s="24"/>
      <c r="AJ32" s="24"/>
      <c r="AK32" s="24"/>
      <c r="AL32" s="25">
        <v>43478</v>
      </c>
      <c r="AM32" s="25">
        <v>43481</v>
      </c>
      <c r="AN32" s="24" t="s">
        <v>231</v>
      </c>
      <c r="AO32" s="43" t="s">
        <v>233</v>
      </c>
      <c r="AP32" s="24">
        <v>3</v>
      </c>
      <c r="AQ32" s="24">
        <v>0</v>
      </c>
      <c r="AR32" s="26">
        <f>260.7+499.4-21.3+5</f>
        <v>743.8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27" customFormat="1" ht="30" customHeight="1" x14ac:dyDescent="0.25">
      <c r="A33" s="21">
        <v>27</v>
      </c>
      <c r="B33" s="21" t="s">
        <v>51</v>
      </c>
      <c r="C33" s="21" t="s">
        <v>192</v>
      </c>
      <c r="D33" s="24"/>
      <c r="E33" s="24"/>
      <c r="F33" s="21" t="s">
        <v>143</v>
      </c>
      <c r="G33" s="20" t="s">
        <v>214</v>
      </c>
      <c r="H33" s="20" t="s">
        <v>213</v>
      </c>
      <c r="I33" s="32"/>
      <c r="J33" s="33" t="s">
        <v>198</v>
      </c>
      <c r="K33" s="21" t="s">
        <v>221</v>
      </c>
      <c r="L33" s="24"/>
      <c r="M33" s="24"/>
      <c r="N33" s="23" t="s">
        <v>130</v>
      </c>
      <c r="O33" s="24" t="s">
        <v>169</v>
      </c>
      <c r="P33" s="24" t="s">
        <v>252</v>
      </c>
      <c r="Q33" s="24"/>
      <c r="R33" s="33" t="s">
        <v>198</v>
      </c>
      <c r="S33" s="24"/>
      <c r="T33" s="33" t="s">
        <v>198</v>
      </c>
      <c r="U33" s="21" t="s">
        <v>296</v>
      </c>
      <c r="V33" s="21" t="s">
        <v>188</v>
      </c>
      <c r="W33" s="25">
        <v>43478</v>
      </c>
      <c r="X33" s="66">
        <v>0.80902777777777779</v>
      </c>
      <c r="Y33" s="24" t="s">
        <v>276</v>
      </c>
      <c r="Z33" s="24" t="s">
        <v>146</v>
      </c>
      <c r="AA33" s="25">
        <v>43481</v>
      </c>
      <c r="AB33" s="66">
        <v>0.39930555555555558</v>
      </c>
      <c r="AC33" s="24" t="s">
        <v>279</v>
      </c>
      <c r="AD33" s="24" t="s">
        <v>332</v>
      </c>
      <c r="AE33" s="24" t="s">
        <v>234</v>
      </c>
      <c r="AF33" s="24"/>
      <c r="AG33" s="24"/>
      <c r="AH33" s="24"/>
      <c r="AI33" s="24"/>
      <c r="AJ33" s="24"/>
      <c r="AK33" s="24"/>
      <c r="AL33" s="25">
        <v>43478</v>
      </c>
      <c r="AM33" s="25">
        <v>43481</v>
      </c>
      <c r="AN33" s="24" t="s">
        <v>231</v>
      </c>
      <c r="AO33" s="43" t="s">
        <v>233</v>
      </c>
      <c r="AP33" s="24">
        <v>3</v>
      </c>
      <c r="AQ33" s="24">
        <v>0</v>
      </c>
      <c r="AR33" s="26">
        <f>260.7+499.4-21.3+5</f>
        <v>743.8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30" customHeight="1" x14ac:dyDescent="0.25">
      <c r="A34" s="21">
        <v>28</v>
      </c>
      <c r="B34" s="21" t="s">
        <v>50</v>
      </c>
      <c r="C34" s="21" t="s">
        <v>236</v>
      </c>
      <c r="D34" s="44" t="s">
        <v>237</v>
      </c>
      <c r="E34" s="45" t="s">
        <v>95</v>
      </c>
      <c r="F34" s="47" t="s">
        <v>142</v>
      </c>
      <c r="G34" s="49" t="s">
        <v>340</v>
      </c>
      <c r="H34" s="75" t="s">
        <v>338</v>
      </c>
      <c r="I34" s="46" t="s">
        <v>240</v>
      </c>
      <c r="J34" s="33" t="s">
        <v>198</v>
      </c>
      <c r="K34" s="47" t="s">
        <v>221</v>
      </c>
      <c r="L34" s="51"/>
      <c r="M34" s="51"/>
      <c r="N34" s="23" t="s">
        <v>130</v>
      </c>
      <c r="O34" s="48" t="s">
        <v>169</v>
      </c>
      <c r="P34" s="51" t="s">
        <v>253</v>
      </c>
      <c r="Q34" s="51"/>
      <c r="R34" s="33" t="s">
        <v>198</v>
      </c>
      <c r="S34" s="51"/>
      <c r="T34" s="33" t="s">
        <v>198</v>
      </c>
      <c r="U34" s="21" t="s">
        <v>296</v>
      </c>
      <c r="V34" s="54" t="s">
        <v>339</v>
      </c>
      <c r="W34" s="25">
        <v>43478</v>
      </c>
      <c r="X34" s="66">
        <v>0.89583333333333337</v>
      </c>
      <c r="Y34" s="24" t="s">
        <v>280</v>
      </c>
      <c r="Z34" s="24" t="s">
        <v>257</v>
      </c>
      <c r="AA34" s="25">
        <v>43481</v>
      </c>
      <c r="AB34" s="70">
        <v>0.59722222222222221</v>
      </c>
      <c r="AC34" s="71" t="s">
        <v>275</v>
      </c>
      <c r="AD34" s="51" t="s">
        <v>314</v>
      </c>
      <c r="AE34" s="51" t="s">
        <v>234</v>
      </c>
      <c r="AF34" s="51"/>
      <c r="AG34" s="51"/>
      <c r="AH34" s="51"/>
      <c r="AI34" s="51"/>
      <c r="AJ34" s="51"/>
      <c r="AK34" s="51"/>
      <c r="AL34" s="25">
        <v>43478</v>
      </c>
      <c r="AM34" s="25">
        <v>43481</v>
      </c>
      <c r="AN34" s="24" t="s">
        <v>231</v>
      </c>
      <c r="AO34" s="43" t="s">
        <v>233</v>
      </c>
      <c r="AP34" s="24">
        <v>3</v>
      </c>
      <c r="AQ34" s="24">
        <v>0</v>
      </c>
      <c r="AR34" s="103">
        <f>398.1+1354.6-3.7+5+60</f>
        <v>1813.9999999999998</v>
      </c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</row>
    <row r="35" spans="1:55" ht="30" customHeight="1" x14ac:dyDescent="0.25">
      <c r="A35" s="21">
        <v>29</v>
      </c>
      <c r="B35" s="21" t="s">
        <v>50</v>
      </c>
      <c r="C35" s="21" t="s">
        <v>241</v>
      </c>
      <c r="D35" s="44" t="s">
        <v>99</v>
      </c>
      <c r="E35" s="45" t="s">
        <v>100</v>
      </c>
      <c r="F35" s="47" t="s">
        <v>143</v>
      </c>
      <c r="G35" s="49" t="s">
        <v>333</v>
      </c>
      <c r="H35" s="51"/>
      <c r="I35" s="50" t="s">
        <v>242</v>
      </c>
      <c r="J35" s="33" t="s">
        <v>198</v>
      </c>
      <c r="K35" s="51" t="s">
        <v>221</v>
      </c>
      <c r="L35" s="51"/>
      <c r="M35" s="51"/>
      <c r="N35" s="23" t="s">
        <v>130</v>
      </c>
      <c r="O35" s="51" t="s">
        <v>169</v>
      </c>
      <c r="P35" s="51" t="s">
        <v>254</v>
      </c>
      <c r="Q35" s="51"/>
      <c r="R35" s="33" t="s">
        <v>198</v>
      </c>
      <c r="S35" s="51"/>
      <c r="T35" s="33" t="s">
        <v>198</v>
      </c>
      <c r="U35" s="21" t="s">
        <v>296</v>
      </c>
      <c r="V35" s="54" t="s">
        <v>188</v>
      </c>
      <c r="W35" s="25">
        <v>43478</v>
      </c>
      <c r="X35" s="66">
        <v>0.80902777777777779</v>
      </c>
      <c r="Y35" s="24" t="s">
        <v>276</v>
      </c>
      <c r="Z35" s="24" t="s">
        <v>146</v>
      </c>
      <c r="AA35" s="25">
        <v>43481</v>
      </c>
      <c r="AB35" s="66">
        <v>0.39930555555555558</v>
      </c>
      <c r="AC35" s="24" t="s">
        <v>279</v>
      </c>
      <c r="AD35" s="51" t="s">
        <v>332</v>
      </c>
      <c r="AE35" s="51" t="s">
        <v>234</v>
      </c>
      <c r="AF35" s="51"/>
      <c r="AG35" s="51"/>
      <c r="AH35" s="51"/>
      <c r="AI35" s="51"/>
      <c r="AJ35" s="51"/>
      <c r="AK35" s="51"/>
      <c r="AL35" s="25">
        <v>43478</v>
      </c>
      <c r="AM35" s="25">
        <v>43481</v>
      </c>
      <c r="AN35" s="24" t="s">
        <v>231</v>
      </c>
      <c r="AO35" s="43" t="s">
        <v>233</v>
      </c>
      <c r="AP35" s="24">
        <v>3</v>
      </c>
      <c r="AQ35" s="24">
        <v>0</v>
      </c>
      <c r="AR35" s="26">
        <f>260.7+499.4-21.3+5</f>
        <v>743.8</v>
      </c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</row>
    <row r="36" spans="1:55" ht="29.25" customHeight="1" x14ac:dyDescent="0.25">
      <c r="A36" s="21">
        <v>30</v>
      </c>
      <c r="B36" s="21" t="s">
        <v>50</v>
      </c>
      <c r="C36" s="97" t="s">
        <v>303</v>
      </c>
      <c r="D36" s="52"/>
      <c r="E36" s="52"/>
      <c r="F36" s="21" t="s">
        <v>134</v>
      </c>
      <c r="G36" s="58" t="s">
        <v>246</v>
      </c>
      <c r="H36" s="52"/>
      <c r="I36" s="59"/>
      <c r="J36" s="33" t="s">
        <v>198</v>
      </c>
      <c r="K36" s="52" t="s">
        <v>221</v>
      </c>
      <c r="L36" s="52"/>
      <c r="M36" s="60" t="s">
        <v>302</v>
      </c>
      <c r="N36" s="23" t="s">
        <v>130</v>
      </c>
      <c r="O36" s="24" t="s">
        <v>255</v>
      </c>
      <c r="P36" s="24" t="s">
        <v>169</v>
      </c>
      <c r="Q36" s="52"/>
      <c r="R36" s="33" t="s">
        <v>198</v>
      </c>
      <c r="S36" s="52"/>
      <c r="T36" s="33" t="s">
        <v>198</v>
      </c>
      <c r="U36" s="21" t="s">
        <v>296</v>
      </c>
      <c r="V36" s="62" t="s">
        <v>334</v>
      </c>
      <c r="W36" s="25">
        <v>43478</v>
      </c>
      <c r="X36" s="69">
        <v>0.12847222222222224</v>
      </c>
      <c r="Y36" s="72" t="s">
        <v>306</v>
      </c>
      <c r="Z36" s="24" t="s">
        <v>319</v>
      </c>
      <c r="AA36" s="25">
        <v>43481</v>
      </c>
      <c r="AB36" s="69">
        <v>0.39930555555555558</v>
      </c>
      <c r="AC36" s="72" t="s">
        <v>307</v>
      </c>
      <c r="AD36" s="52" t="s">
        <v>324</v>
      </c>
      <c r="AE36" s="52" t="s">
        <v>234</v>
      </c>
      <c r="AF36" s="52"/>
      <c r="AG36" s="52"/>
      <c r="AH36" s="52"/>
      <c r="AI36" s="52"/>
      <c r="AJ36" s="52"/>
      <c r="AK36" s="52"/>
      <c r="AL36" s="25">
        <v>43477</v>
      </c>
      <c r="AM36" s="25">
        <v>43481</v>
      </c>
      <c r="AN36" s="24" t="s">
        <v>231</v>
      </c>
      <c r="AO36" s="21" t="s">
        <v>235</v>
      </c>
      <c r="AP36" s="72">
        <v>0</v>
      </c>
      <c r="AQ36" s="72">
        <v>4</v>
      </c>
      <c r="AR36" s="53">
        <f>934.8+582.7-47.4+5</f>
        <v>1475.1</v>
      </c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</row>
    <row r="37" spans="1:55" ht="29.25" customHeight="1" x14ac:dyDescent="0.25">
      <c r="A37" s="21">
        <v>31</v>
      </c>
      <c r="B37" s="21" t="s">
        <v>50</v>
      </c>
      <c r="C37" s="21" t="s">
        <v>292</v>
      </c>
      <c r="D37" s="52" t="s">
        <v>293</v>
      </c>
      <c r="E37" s="52"/>
      <c r="F37" s="21" t="s">
        <v>133</v>
      </c>
      <c r="G37" s="58" t="s">
        <v>294</v>
      </c>
      <c r="H37" s="52"/>
      <c r="I37" s="59"/>
      <c r="J37" s="33" t="s">
        <v>198</v>
      </c>
      <c r="K37" s="52" t="s">
        <v>221</v>
      </c>
      <c r="L37" s="52"/>
      <c r="M37" s="52"/>
      <c r="N37" s="23" t="s">
        <v>130</v>
      </c>
      <c r="O37" s="24" t="s">
        <v>169</v>
      </c>
      <c r="P37" s="24" t="s">
        <v>295</v>
      </c>
      <c r="Q37" s="52"/>
      <c r="R37" s="76" t="s">
        <v>198</v>
      </c>
      <c r="S37" s="52"/>
      <c r="T37" s="76" t="s">
        <v>198</v>
      </c>
      <c r="U37" s="21" t="s">
        <v>296</v>
      </c>
      <c r="V37" s="62" t="s">
        <v>182</v>
      </c>
      <c r="W37" s="25">
        <v>43478</v>
      </c>
      <c r="X37" s="69">
        <v>0.3611111111111111</v>
      </c>
      <c r="Y37" s="72" t="s">
        <v>262</v>
      </c>
      <c r="Z37" s="72" t="s">
        <v>147</v>
      </c>
      <c r="AA37" s="25">
        <v>43481</v>
      </c>
      <c r="AB37" s="69">
        <v>0.70486111111111116</v>
      </c>
      <c r="AC37" s="72" t="s">
        <v>283</v>
      </c>
      <c r="AD37" s="52" t="s">
        <v>315</v>
      </c>
      <c r="AE37" s="52" t="s">
        <v>234</v>
      </c>
      <c r="AF37" s="52"/>
      <c r="AG37" s="52"/>
      <c r="AH37" s="52"/>
      <c r="AI37" s="52"/>
      <c r="AJ37" s="52"/>
      <c r="AK37" s="52"/>
      <c r="AL37" s="25">
        <v>43478</v>
      </c>
      <c r="AM37" s="25">
        <v>43481</v>
      </c>
      <c r="AN37" s="24" t="s">
        <v>231</v>
      </c>
      <c r="AO37" s="43" t="s">
        <v>233</v>
      </c>
      <c r="AP37" s="24">
        <v>3</v>
      </c>
      <c r="AQ37" s="24">
        <v>0</v>
      </c>
      <c r="AR37" s="53">
        <f>608.3-25.5+5</f>
        <v>587.79999999999995</v>
      </c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</row>
    <row r="38" spans="1:55" x14ac:dyDescent="0.25">
      <c r="N38" s="2"/>
    </row>
    <row r="39" spans="1:55" x14ac:dyDescent="0.25">
      <c r="N39" s="2"/>
    </row>
    <row r="40" spans="1:55" x14ac:dyDescent="0.25">
      <c r="N40" s="2"/>
    </row>
    <row r="41" spans="1:55" x14ac:dyDescent="0.25">
      <c r="N41" s="2"/>
    </row>
    <row r="42" spans="1:55" x14ac:dyDescent="0.25">
      <c r="N42" s="2"/>
    </row>
    <row r="43" spans="1:55" x14ac:dyDescent="0.25">
      <c r="N43" s="2"/>
    </row>
    <row r="44" spans="1:55" x14ac:dyDescent="0.25">
      <c r="N44" s="2"/>
    </row>
    <row r="45" spans="1:55" x14ac:dyDescent="0.25">
      <c r="N45" s="2"/>
    </row>
    <row r="46" spans="1:55" x14ac:dyDescent="0.25">
      <c r="N46" s="2"/>
    </row>
    <row r="47" spans="1:55" x14ac:dyDescent="0.25">
      <c r="N47" s="2"/>
    </row>
    <row r="48" spans="1:55" x14ac:dyDescent="0.25">
      <c r="N48" s="2"/>
    </row>
    <row r="49" spans="14:14" x14ac:dyDescent="0.25">
      <c r="N49" s="2"/>
    </row>
    <row r="50" spans="14:14" x14ac:dyDescent="0.25">
      <c r="N50" s="2"/>
    </row>
    <row r="51" spans="14:14" x14ac:dyDescent="0.25">
      <c r="N51" s="2"/>
    </row>
    <row r="52" spans="14:14" x14ac:dyDescent="0.25">
      <c r="N52" s="2"/>
    </row>
    <row r="53" spans="14:14" x14ac:dyDescent="0.25">
      <c r="N53" s="2"/>
    </row>
    <row r="54" spans="14:14" x14ac:dyDescent="0.25">
      <c r="N54" s="2"/>
    </row>
    <row r="55" spans="14:14" x14ac:dyDescent="0.25">
      <c r="N55" s="2"/>
    </row>
    <row r="56" spans="14:14" x14ac:dyDescent="0.25">
      <c r="N56" s="2"/>
    </row>
    <row r="57" spans="14:14" x14ac:dyDescent="0.25">
      <c r="N57" s="2"/>
    </row>
    <row r="58" spans="14:14" x14ac:dyDescent="0.25">
      <c r="N58" s="2"/>
    </row>
    <row r="59" spans="14:14" x14ac:dyDescent="0.25">
      <c r="N59" s="2"/>
    </row>
    <row r="60" spans="14:14" x14ac:dyDescent="0.25">
      <c r="N60" s="2"/>
    </row>
    <row r="61" spans="14:14" x14ac:dyDescent="0.25">
      <c r="N61" s="2"/>
    </row>
    <row r="62" spans="14:14" x14ac:dyDescent="0.25">
      <c r="N62" s="2"/>
    </row>
    <row r="63" spans="14:14" x14ac:dyDescent="0.25">
      <c r="N63" s="2"/>
    </row>
    <row r="64" spans="14:14" x14ac:dyDescent="0.25">
      <c r="N64" s="2"/>
    </row>
    <row r="65" spans="14:14" x14ac:dyDescent="0.25">
      <c r="N65" s="2"/>
    </row>
    <row r="66" spans="14:14" x14ac:dyDescent="0.25">
      <c r="N66" s="2"/>
    </row>
    <row r="67" spans="14:14" x14ac:dyDescent="0.25">
      <c r="N67" s="2"/>
    </row>
    <row r="68" spans="14:14" x14ac:dyDescent="0.25">
      <c r="N68" s="2"/>
    </row>
    <row r="69" spans="14:14" x14ac:dyDescent="0.25">
      <c r="N69" s="2"/>
    </row>
    <row r="70" spans="14:14" x14ac:dyDescent="0.25">
      <c r="N70" s="2"/>
    </row>
    <row r="71" spans="14:14" x14ac:dyDescent="0.25">
      <c r="N71" s="2"/>
    </row>
    <row r="72" spans="14:14" x14ac:dyDescent="0.25">
      <c r="N72" s="2"/>
    </row>
    <row r="73" spans="14:14" x14ac:dyDescent="0.25">
      <c r="N73" s="2"/>
    </row>
    <row r="74" spans="14:14" x14ac:dyDescent="0.25">
      <c r="N74" s="2"/>
    </row>
    <row r="75" spans="14:14" x14ac:dyDescent="0.25">
      <c r="N75" s="2"/>
    </row>
    <row r="76" spans="14:14" x14ac:dyDescent="0.25">
      <c r="N76" s="2"/>
    </row>
    <row r="77" spans="14:14" x14ac:dyDescent="0.25">
      <c r="N77" s="2"/>
    </row>
    <row r="78" spans="14:14" x14ac:dyDescent="0.25">
      <c r="N78" s="2"/>
    </row>
    <row r="79" spans="14:14" x14ac:dyDescent="0.25">
      <c r="N79" s="2"/>
    </row>
    <row r="80" spans="14:14" x14ac:dyDescent="0.25">
      <c r="N80" s="2"/>
    </row>
    <row r="81" spans="14:14" x14ac:dyDescent="0.25">
      <c r="N81" s="2"/>
    </row>
    <row r="82" spans="14:14" x14ac:dyDescent="0.25">
      <c r="N82" s="2"/>
    </row>
    <row r="83" spans="14:14" x14ac:dyDescent="0.25">
      <c r="N83" s="2"/>
    </row>
    <row r="84" spans="14:14" x14ac:dyDescent="0.25">
      <c r="N84" s="2"/>
    </row>
    <row r="85" spans="14:14" x14ac:dyDescent="0.25">
      <c r="N85" s="2"/>
    </row>
    <row r="86" spans="14:14" x14ac:dyDescent="0.25">
      <c r="N86" s="2"/>
    </row>
    <row r="87" spans="14:14" x14ac:dyDescent="0.25">
      <c r="N87" s="2"/>
    </row>
    <row r="88" spans="14:14" x14ac:dyDescent="0.25">
      <c r="N88" s="2"/>
    </row>
    <row r="89" spans="14:14" x14ac:dyDescent="0.25">
      <c r="N89" s="2"/>
    </row>
    <row r="90" spans="14:14" x14ac:dyDescent="0.25">
      <c r="N90" s="2"/>
    </row>
    <row r="91" spans="14:14" x14ac:dyDescent="0.25">
      <c r="N91" s="2"/>
    </row>
    <row r="92" spans="14:14" x14ac:dyDescent="0.25">
      <c r="N92" s="2"/>
    </row>
    <row r="93" spans="14:14" x14ac:dyDescent="0.25">
      <c r="N93" s="2"/>
    </row>
    <row r="94" spans="14:14" x14ac:dyDescent="0.25">
      <c r="N94" s="2"/>
    </row>
    <row r="95" spans="14:14" x14ac:dyDescent="0.25">
      <c r="N95" s="2"/>
    </row>
    <row r="96" spans="14:14" x14ac:dyDescent="0.25">
      <c r="N96" s="2"/>
    </row>
    <row r="97" spans="14:14" x14ac:dyDescent="0.25">
      <c r="N97" s="2"/>
    </row>
    <row r="98" spans="14:14" x14ac:dyDescent="0.25">
      <c r="N98" s="2"/>
    </row>
    <row r="99" spans="14:14" x14ac:dyDescent="0.25">
      <c r="N99" s="2"/>
    </row>
    <row r="100" spans="14:14" x14ac:dyDescent="0.25">
      <c r="N100" s="2"/>
    </row>
    <row r="101" spans="14:14" x14ac:dyDescent="0.25">
      <c r="N101" s="2"/>
    </row>
    <row r="102" spans="14:14" x14ac:dyDescent="0.25">
      <c r="N102" s="2"/>
    </row>
    <row r="103" spans="14:14" x14ac:dyDescent="0.25">
      <c r="N103" s="2"/>
    </row>
    <row r="104" spans="14:14" x14ac:dyDescent="0.25">
      <c r="N104" s="2"/>
    </row>
    <row r="105" spans="14:14" x14ac:dyDescent="0.25">
      <c r="N105" s="2"/>
    </row>
    <row r="106" spans="14:14" x14ac:dyDescent="0.25">
      <c r="N106" s="2"/>
    </row>
    <row r="107" spans="14:14" x14ac:dyDescent="0.25">
      <c r="N107" s="2"/>
    </row>
    <row r="108" spans="14:14" x14ac:dyDescent="0.25">
      <c r="N108" s="2"/>
    </row>
    <row r="109" spans="14:14" x14ac:dyDescent="0.25">
      <c r="N109" s="2"/>
    </row>
    <row r="110" spans="14:14" x14ac:dyDescent="0.25">
      <c r="N110" s="2"/>
    </row>
    <row r="111" spans="14:14" x14ac:dyDescent="0.25">
      <c r="N111" s="2"/>
    </row>
    <row r="112" spans="14:14" x14ac:dyDescent="0.25">
      <c r="N112" s="2"/>
    </row>
    <row r="113" spans="14:14" x14ac:dyDescent="0.25">
      <c r="N113" s="2"/>
    </row>
    <row r="114" spans="14:14" x14ac:dyDescent="0.25">
      <c r="N114" s="2"/>
    </row>
    <row r="115" spans="14:14" x14ac:dyDescent="0.25">
      <c r="N115" s="2"/>
    </row>
    <row r="116" spans="14:14" x14ac:dyDescent="0.25">
      <c r="N116" s="2"/>
    </row>
    <row r="117" spans="14:14" x14ac:dyDescent="0.25">
      <c r="N117" s="2"/>
    </row>
    <row r="118" spans="14:14" x14ac:dyDescent="0.25">
      <c r="N118" s="2"/>
    </row>
    <row r="119" spans="14:14" x14ac:dyDescent="0.25">
      <c r="N119" s="2"/>
    </row>
    <row r="120" spans="14:14" x14ac:dyDescent="0.25">
      <c r="N120" s="2"/>
    </row>
    <row r="121" spans="14:14" x14ac:dyDescent="0.25">
      <c r="N121" s="2"/>
    </row>
    <row r="122" spans="14:14" x14ac:dyDescent="0.25">
      <c r="N122" s="2"/>
    </row>
    <row r="123" spans="14:14" x14ac:dyDescent="0.25">
      <c r="N123" s="2"/>
    </row>
    <row r="124" spans="14:14" x14ac:dyDescent="0.25">
      <c r="N124" s="2"/>
    </row>
    <row r="125" spans="14:14" x14ac:dyDescent="0.25">
      <c r="N125" s="2"/>
    </row>
    <row r="126" spans="14:14" x14ac:dyDescent="0.25">
      <c r="N126" s="2"/>
    </row>
    <row r="127" spans="14:14" x14ac:dyDescent="0.25">
      <c r="N127" s="2"/>
    </row>
    <row r="128" spans="14:14" x14ac:dyDescent="0.25">
      <c r="N128" s="2"/>
    </row>
    <row r="129" spans="14:14" x14ac:dyDescent="0.25">
      <c r="N129" s="2"/>
    </row>
    <row r="130" spans="14:14" x14ac:dyDescent="0.25">
      <c r="N130" s="2"/>
    </row>
    <row r="131" spans="14:14" x14ac:dyDescent="0.25">
      <c r="N131" s="2"/>
    </row>
    <row r="132" spans="14:14" x14ac:dyDescent="0.25">
      <c r="N132" s="2"/>
    </row>
    <row r="133" spans="14:14" x14ac:dyDescent="0.25">
      <c r="N133" s="2"/>
    </row>
    <row r="134" spans="14:14" x14ac:dyDescent="0.25">
      <c r="N134" s="2"/>
    </row>
    <row r="135" spans="14:14" x14ac:dyDescent="0.25">
      <c r="N135" s="2"/>
    </row>
    <row r="136" spans="14:14" x14ac:dyDescent="0.25">
      <c r="N136" s="2"/>
    </row>
    <row r="137" spans="14:14" x14ac:dyDescent="0.25">
      <c r="N137" s="2"/>
    </row>
    <row r="138" spans="14:14" x14ac:dyDescent="0.25">
      <c r="N138" s="2"/>
    </row>
    <row r="139" spans="14:14" x14ac:dyDescent="0.25">
      <c r="N139" s="2"/>
    </row>
    <row r="140" spans="14:14" x14ac:dyDescent="0.25">
      <c r="N140" s="2"/>
    </row>
    <row r="141" spans="14:14" x14ac:dyDescent="0.25">
      <c r="N141" s="2"/>
    </row>
    <row r="142" spans="14:14" x14ac:dyDescent="0.25">
      <c r="N142" s="2"/>
    </row>
    <row r="143" spans="14:14" x14ac:dyDescent="0.25">
      <c r="N143" s="2"/>
    </row>
    <row r="144" spans="14:14" x14ac:dyDescent="0.25">
      <c r="N144" s="2"/>
    </row>
    <row r="145" spans="14:14" x14ac:dyDescent="0.25">
      <c r="N145" s="2"/>
    </row>
    <row r="146" spans="14:14" x14ac:dyDescent="0.25">
      <c r="N146" s="2"/>
    </row>
    <row r="147" spans="14:14" x14ac:dyDescent="0.25">
      <c r="N147" s="2"/>
    </row>
    <row r="148" spans="14:14" x14ac:dyDescent="0.25">
      <c r="N148" s="2"/>
    </row>
    <row r="149" spans="14:14" x14ac:dyDescent="0.25">
      <c r="N149" s="2"/>
    </row>
    <row r="150" spans="14:14" x14ac:dyDescent="0.25">
      <c r="N150" s="2"/>
    </row>
    <row r="151" spans="14:14" x14ac:dyDescent="0.25">
      <c r="N151" s="2"/>
    </row>
    <row r="152" spans="14:14" x14ac:dyDescent="0.25">
      <c r="N152" s="2"/>
    </row>
    <row r="153" spans="14:14" x14ac:dyDescent="0.25">
      <c r="N153" s="2"/>
    </row>
    <row r="154" spans="14:14" x14ac:dyDescent="0.25">
      <c r="N154" s="2"/>
    </row>
    <row r="155" spans="14:14" x14ac:dyDescent="0.25">
      <c r="N155" s="2"/>
    </row>
    <row r="156" spans="14:14" x14ac:dyDescent="0.25">
      <c r="N156" s="2"/>
    </row>
    <row r="157" spans="14:14" x14ac:dyDescent="0.25">
      <c r="N157" s="2"/>
    </row>
    <row r="158" spans="14:14" x14ac:dyDescent="0.25">
      <c r="N158" s="2"/>
    </row>
    <row r="159" spans="14:14" x14ac:dyDescent="0.25">
      <c r="N159" s="2"/>
    </row>
    <row r="160" spans="14:14" x14ac:dyDescent="0.25">
      <c r="N160" s="2"/>
    </row>
    <row r="161" spans="14:14" x14ac:dyDescent="0.25">
      <c r="N161" s="2"/>
    </row>
    <row r="162" spans="14:14" x14ac:dyDescent="0.25">
      <c r="N162" s="2"/>
    </row>
    <row r="163" spans="14:14" x14ac:dyDescent="0.25">
      <c r="N163" s="2"/>
    </row>
    <row r="164" spans="14:14" x14ac:dyDescent="0.25">
      <c r="N164" s="2"/>
    </row>
    <row r="165" spans="14:14" x14ac:dyDescent="0.25">
      <c r="N165" s="2"/>
    </row>
    <row r="166" spans="14:14" x14ac:dyDescent="0.25">
      <c r="N166" s="2"/>
    </row>
    <row r="167" spans="14:14" x14ac:dyDescent="0.25">
      <c r="N167" s="2"/>
    </row>
    <row r="168" spans="14:14" x14ac:dyDescent="0.25">
      <c r="N168" s="2"/>
    </row>
    <row r="169" spans="14:14" x14ac:dyDescent="0.25">
      <c r="N169" s="2"/>
    </row>
    <row r="170" spans="14:14" x14ac:dyDescent="0.25">
      <c r="N170" s="2"/>
    </row>
    <row r="171" spans="14:14" x14ac:dyDescent="0.25">
      <c r="N171" s="2"/>
    </row>
    <row r="172" spans="14:14" x14ac:dyDescent="0.25">
      <c r="N172" s="2"/>
    </row>
    <row r="173" spans="14:14" x14ac:dyDescent="0.25">
      <c r="N173" s="2"/>
    </row>
    <row r="174" spans="14:14" x14ac:dyDescent="0.25">
      <c r="N174" s="2"/>
    </row>
    <row r="175" spans="14:14" x14ac:dyDescent="0.25">
      <c r="N175" s="2"/>
    </row>
    <row r="176" spans="14:14" x14ac:dyDescent="0.25">
      <c r="N176" s="2"/>
    </row>
    <row r="177" spans="14:14" x14ac:dyDescent="0.25">
      <c r="N177" s="2"/>
    </row>
    <row r="178" spans="14:14" x14ac:dyDescent="0.25">
      <c r="N178" s="2"/>
    </row>
    <row r="179" spans="14:14" x14ac:dyDescent="0.25">
      <c r="N179" s="2"/>
    </row>
    <row r="180" spans="14:14" x14ac:dyDescent="0.25">
      <c r="N180" s="2"/>
    </row>
    <row r="181" spans="14:14" x14ac:dyDescent="0.25">
      <c r="N181" s="2"/>
    </row>
    <row r="182" spans="14:14" x14ac:dyDescent="0.25">
      <c r="N182" s="2"/>
    </row>
    <row r="183" spans="14:14" x14ac:dyDescent="0.25">
      <c r="N183" s="2"/>
    </row>
    <row r="184" spans="14:14" x14ac:dyDescent="0.25">
      <c r="N184" s="2"/>
    </row>
    <row r="185" spans="14:14" x14ac:dyDescent="0.25">
      <c r="N185" s="2"/>
    </row>
    <row r="186" spans="14:14" x14ac:dyDescent="0.25">
      <c r="N186" s="2"/>
    </row>
    <row r="187" spans="14:14" x14ac:dyDescent="0.25">
      <c r="N187" s="2"/>
    </row>
    <row r="188" spans="14:14" x14ac:dyDescent="0.25">
      <c r="N188" s="2"/>
    </row>
    <row r="189" spans="14:14" x14ac:dyDescent="0.25">
      <c r="N189" s="2"/>
    </row>
    <row r="190" spans="14:14" x14ac:dyDescent="0.25">
      <c r="N190" s="2"/>
    </row>
    <row r="191" spans="14:14" x14ac:dyDescent="0.25">
      <c r="N191" s="2"/>
    </row>
    <row r="192" spans="14:14" x14ac:dyDescent="0.25">
      <c r="N192" s="2"/>
    </row>
    <row r="193" spans="14:14" x14ac:dyDescent="0.25">
      <c r="N193" s="2"/>
    </row>
    <row r="194" spans="14:14" x14ac:dyDescent="0.25">
      <c r="N194" s="2"/>
    </row>
    <row r="195" spans="14:14" x14ac:dyDescent="0.25">
      <c r="N195" s="2"/>
    </row>
    <row r="196" spans="14:14" x14ac:dyDescent="0.25">
      <c r="N196" s="2"/>
    </row>
    <row r="197" spans="14:14" x14ac:dyDescent="0.25">
      <c r="N197" s="2"/>
    </row>
    <row r="198" spans="14:14" x14ac:dyDescent="0.25">
      <c r="N198" s="2"/>
    </row>
    <row r="199" spans="14:14" x14ac:dyDescent="0.25">
      <c r="N199" s="2"/>
    </row>
    <row r="200" spans="14:14" x14ac:dyDescent="0.25">
      <c r="N200" s="2"/>
    </row>
    <row r="201" spans="14:14" x14ac:dyDescent="0.25">
      <c r="N201" s="2"/>
    </row>
    <row r="202" spans="14:14" x14ac:dyDescent="0.25">
      <c r="N202" s="2"/>
    </row>
    <row r="203" spans="14:14" x14ac:dyDescent="0.25">
      <c r="N203" s="2"/>
    </row>
    <row r="204" spans="14:14" x14ac:dyDescent="0.25">
      <c r="N204" s="2"/>
    </row>
    <row r="205" spans="14:14" x14ac:dyDescent="0.25">
      <c r="N205" s="2"/>
    </row>
    <row r="206" spans="14:14" x14ac:dyDescent="0.25">
      <c r="N206" s="2"/>
    </row>
    <row r="207" spans="14:14" x14ac:dyDescent="0.25">
      <c r="N207" s="2"/>
    </row>
    <row r="208" spans="14:14" x14ac:dyDescent="0.25">
      <c r="N208" s="2"/>
    </row>
    <row r="209" spans="14:14" x14ac:dyDescent="0.25">
      <c r="N209" s="2"/>
    </row>
    <row r="210" spans="14:14" x14ac:dyDescent="0.25">
      <c r="N210" s="2"/>
    </row>
    <row r="211" spans="14:14" x14ac:dyDescent="0.25">
      <c r="N211" s="2"/>
    </row>
    <row r="212" spans="14:14" x14ac:dyDescent="0.25">
      <c r="N212" s="2"/>
    </row>
    <row r="213" spans="14:14" x14ac:dyDescent="0.25">
      <c r="N213" s="2"/>
    </row>
    <row r="214" spans="14:14" x14ac:dyDescent="0.25">
      <c r="N214" s="2"/>
    </row>
    <row r="215" spans="14:14" x14ac:dyDescent="0.25">
      <c r="N215" s="2"/>
    </row>
    <row r="216" spans="14:14" x14ac:dyDescent="0.25">
      <c r="N216" s="2"/>
    </row>
    <row r="217" spans="14:14" x14ac:dyDescent="0.25">
      <c r="N217" s="2"/>
    </row>
    <row r="218" spans="14:14" x14ac:dyDescent="0.25">
      <c r="N218" s="2"/>
    </row>
    <row r="219" spans="14:14" x14ac:dyDescent="0.25">
      <c r="N219" s="2"/>
    </row>
    <row r="220" spans="14:14" x14ac:dyDescent="0.25">
      <c r="N220" s="2"/>
    </row>
    <row r="221" spans="14:14" x14ac:dyDescent="0.25">
      <c r="N221" s="2"/>
    </row>
    <row r="222" spans="14:14" x14ac:dyDescent="0.25">
      <c r="N222" s="2"/>
    </row>
    <row r="223" spans="14:14" x14ac:dyDescent="0.25">
      <c r="N223" s="2"/>
    </row>
    <row r="224" spans="14:14" x14ac:dyDescent="0.25">
      <c r="N224" s="2"/>
    </row>
    <row r="225" spans="14:14" x14ac:dyDescent="0.25">
      <c r="N225" s="2"/>
    </row>
    <row r="226" spans="14:14" x14ac:dyDescent="0.25">
      <c r="N226" s="2"/>
    </row>
    <row r="227" spans="14:14" x14ac:dyDescent="0.25">
      <c r="N227" s="2"/>
    </row>
    <row r="228" spans="14:14" x14ac:dyDescent="0.25">
      <c r="N228" s="2"/>
    </row>
    <row r="229" spans="14:14" x14ac:dyDescent="0.25">
      <c r="N229" s="2"/>
    </row>
    <row r="230" spans="14:14" x14ac:dyDescent="0.25">
      <c r="N230" s="2"/>
    </row>
    <row r="231" spans="14:14" x14ac:dyDescent="0.25">
      <c r="N231" s="2"/>
    </row>
    <row r="232" spans="14:14" x14ac:dyDescent="0.25">
      <c r="N232" s="2"/>
    </row>
    <row r="233" spans="14:14" x14ac:dyDescent="0.25">
      <c r="N233" s="2"/>
    </row>
    <row r="234" spans="14:14" x14ac:dyDescent="0.25">
      <c r="N234" s="2"/>
    </row>
    <row r="235" spans="14:14" x14ac:dyDescent="0.25">
      <c r="N235" s="2"/>
    </row>
    <row r="236" spans="14:14" x14ac:dyDescent="0.25">
      <c r="N236" s="2"/>
    </row>
    <row r="237" spans="14:14" x14ac:dyDescent="0.25">
      <c r="N237" s="2"/>
    </row>
    <row r="238" spans="14:14" x14ac:dyDescent="0.25">
      <c r="N238" s="2"/>
    </row>
    <row r="239" spans="14:14" x14ac:dyDescent="0.25">
      <c r="N239" s="2"/>
    </row>
    <row r="240" spans="14:14" x14ac:dyDescent="0.25">
      <c r="N240" s="2"/>
    </row>
    <row r="241" spans="14:14" x14ac:dyDescent="0.25">
      <c r="N241" s="2"/>
    </row>
    <row r="242" spans="14:14" x14ac:dyDescent="0.25">
      <c r="N242" s="2"/>
    </row>
    <row r="243" spans="14:14" x14ac:dyDescent="0.25">
      <c r="N243" s="2"/>
    </row>
    <row r="244" spans="14:14" x14ac:dyDescent="0.25">
      <c r="N244" s="2"/>
    </row>
    <row r="245" spans="14:14" x14ac:dyDescent="0.25">
      <c r="N245" s="2"/>
    </row>
    <row r="246" spans="14:14" x14ac:dyDescent="0.25">
      <c r="N246" s="2"/>
    </row>
    <row r="247" spans="14:14" x14ac:dyDescent="0.25">
      <c r="N247" s="2"/>
    </row>
    <row r="248" spans="14:14" x14ac:dyDescent="0.25">
      <c r="N248" s="2"/>
    </row>
    <row r="249" spans="14:14" x14ac:dyDescent="0.25">
      <c r="N249" s="2"/>
    </row>
    <row r="250" spans="14:14" x14ac:dyDescent="0.25">
      <c r="N250" s="2"/>
    </row>
    <row r="251" spans="14:14" x14ac:dyDescent="0.25">
      <c r="N251" s="2"/>
    </row>
    <row r="252" spans="14:14" x14ac:dyDescent="0.25">
      <c r="N252" s="2"/>
    </row>
    <row r="253" spans="14:14" x14ac:dyDescent="0.25">
      <c r="N253" s="2"/>
    </row>
    <row r="254" spans="14:14" x14ac:dyDescent="0.25">
      <c r="N254" s="2"/>
    </row>
    <row r="255" spans="14:14" x14ac:dyDescent="0.25">
      <c r="N255" s="2"/>
    </row>
    <row r="256" spans="14:14" x14ac:dyDescent="0.25">
      <c r="N256" s="2"/>
    </row>
    <row r="257" spans="14:14" x14ac:dyDescent="0.25">
      <c r="N257" s="2"/>
    </row>
    <row r="258" spans="14:14" x14ac:dyDescent="0.25">
      <c r="N258" s="2"/>
    </row>
    <row r="259" spans="14:14" x14ac:dyDescent="0.25">
      <c r="N259" s="2"/>
    </row>
    <row r="260" spans="14:14" x14ac:dyDescent="0.25">
      <c r="N260" s="2"/>
    </row>
    <row r="261" spans="14:14" x14ac:dyDescent="0.25">
      <c r="N261" s="2"/>
    </row>
    <row r="262" spans="14:14" x14ac:dyDescent="0.25">
      <c r="N262" s="2"/>
    </row>
    <row r="263" spans="14:14" x14ac:dyDescent="0.25">
      <c r="N263" s="2"/>
    </row>
    <row r="264" spans="14:14" x14ac:dyDescent="0.25">
      <c r="N264" s="2"/>
    </row>
    <row r="265" spans="14:14" x14ac:dyDescent="0.25">
      <c r="N265" s="2"/>
    </row>
    <row r="266" spans="14:14" x14ac:dyDescent="0.25">
      <c r="N266" s="2"/>
    </row>
    <row r="267" spans="14:14" x14ac:dyDescent="0.25">
      <c r="N267" s="2"/>
    </row>
    <row r="268" spans="14:14" x14ac:dyDescent="0.25">
      <c r="N268" s="2"/>
    </row>
    <row r="269" spans="14:14" x14ac:dyDescent="0.25">
      <c r="N269" s="2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</sheetData>
  <autoFilter ref="A2:BC33" xr:uid="{9CBFBF08-837B-409D-8C86-C8696BB28C28}"/>
  <mergeCells count="1">
    <mergeCell ref="A1:BC1"/>
  </mergeCells>
  <hyperlinks>
    <hyperlink ref="G3" r:id="rId1" xr:uid="{00000000-0004-0000-0000-000000000000}"/>
    <hyperlink ref="G4" r:id="rId2" xr:uid="{00000000-0004-0000-0000-000001000000}"/>
    <hyperlink ref="G10" r:id="rId3" xr:uid="{00000000-0004-0000-0000-000002000000}"/>
    <hyperlink ref="G12" r:id="rId4" xr:uid="{00000000-0004-0000-0000-000003000000}"/>
    <hyperlink ref="G13" r:id="rId5" xr:uid="{00000000-0004-0000-0000-000004000000}"/>
    <hyperlink ref="G15" r:id="rId6" xr:uid="{00000000-0004-0000-0000-000006000000}"/>
    <hyperlink ref="G6" r:id="rId7" xr:uid="{00000000-0004-0000-0000-000007000000}"/>
    <hyperlink ref="G19" r:id="rId8" xr:uid="{00000000-0004-0000-0000-000008000000}"/>
    <hyperlink ref="G28" r:id="rId9" xr:uid="{00000000-0004-0000-0000-000009000000}"/>
    <hyperlink ref="G29" r:id="rId10" xr:uid="{00000000-0004-0000-0000-00000A000000}"/>
    <hyperlink ref="G16" r:id="rId11" xr:uid="{00000000-0004-0000-0000-00000B000000}"/>
    <hyperlink ref="G23" r:id="rId12" display="saida.hachicha@commerce.gov.tn " xr:uid="{00000000-0004-0000-0000-00000D000000}"/>
    <hyperlink ref="G27" r:id="rId13" display="f.mohamed@tas.gov.eg" xr:uid="{00000000-0004-0000-0000-00000E000000}"/>
    <hyperlink ref="G25" r:id="rId14" display="inter.coopar@gmail.com " xr:uid="{00000000-0004-0000-0000-00000F000000}"/>
    <hyperlink ref="G9" r:id="rId15" xr:uid="{00000000-0004-0000-0000-000010000000}"/>
    <hyperlink ref="G31" r:id="rId16" xr:uid="{00000000-0004-0000-0000-000011000000}"/>
    <hyperlink ref="G8" r:id="rId17" xr:uid="{00000000-0004-0000-0000-000012000000}"/>
    <hyperlink ref="G17" r:id="rId18" xr:uid="{00000000-0004-0000-0000-000014000000}"/>
    <hyperlink ref="G30" r:id="rId19" xr:uid="{00000000-0004-0000-0000-000015000000}"/>
    <hyperlink ref="G7" r:id="rId20" xr:uid="{00000000-0004-0000-0000-000016000000}"/>
    <hyperlink ref="G14" r:id="rId21" xr:uid="{00000000-0004-0000-0000-000005000000}"/>
    <hyperlink ref="G11" r:id="rId22" xr:uid="{6D5E9413-94FA-4132-A629-D3A38E375167}"/>
    <hyperlink ref="H26" r:id="rId23" display="nesma.naguib@yahoo.com; " xr:uid="{F602A9D1-2435-4C71-8987-0596FA3D7CB5}"/>
    <hyperlink ref="H28" r:id="rId24" xr:uid="{7F8EC436-5518-46FF-A3C6-0E0BB4E56C4F}"/>
    <hyperlink ref="H29" r:id="rId25" xr:uid="{1B046508-095E-4A54-BB70-747A0DFF907E}"/>
    <hyperlink ref="H30" r:id="rId26" xr:uid="{EDA96507-4F53-455C-8BA1-A416ECF26310}"/>
    <hyperlink ref="H31" r:id="rId27" xr:uid="{38E0DE8F-9540-44EE-9967-977F1F24993E}"/>
    <hyperlink ref="G32" r:id="rId28" xr:uid="{3E341733-99C2-4208-8725-194D861374E4}"/>
    <hyperlink ref="H32" r:id="rId29" xr:uid="{D39F7BD1-FAE2-441E-B4DC-DE8CB59A8C43}"/>
    <hyperlink ref="G33" r:id="rId30" xr:uid="{F4286B0D-C841-474E-80E7-23FF4F2446F2}"/>
    <hyperlink ref="H33" r:id="rId31" xr:uid="{A1369603-B366-4746-A0C4-8CD1ED7977CB}"/>
    <hyperlink ref="H19" r:id="rId32" xr:uid="{8DFE6711-B68E-43DF-B5E9-DE1702EF5753}"/>
    <hyperlink ref="G21" r:id="rId33" display="smaghraoui@mcinet.gov.ma." xr:uid="{00000000-0004-0000-0000-00000C000000}"/>
    <hyperlink ref="H20" r:id="rId34" xr:uid="{77145590-7EC8-4A8A-A478-B4AB511F3CD4}"/>
    <hyperlink ref="H34" r:id="rId35" display="F.LAGRANI@douane.gov.ma;" xr:uid="{95AB6126-29FD-416D-A7FB-D230E7C4E299}"/>
    <hyperlink ref="G36" r:id="rId36" xr:uid="{99DA135B-759C-444C-A404-A3BDD22411A6}"/>
    <hyperlink ref="G37" r:id="rId37" xr:uid="{3666875C-63BD-4E7E-AE68-CBB364E655D6}"/>
    <hyperlink ref="G18" r:id="rId38" display="kamal.ali@las.int" xr:uid="{00000000-0004-0000-0000-000013000000}"/>
    <hyperlink ref="G5" r:id="rId39" xr:uid="{D7FC1889-7502-4838-9338-25646619190D}"/>
  </hyperlinks>
  <pageMargins left="0.7" right="0.7" top="0.75" bottom="0.75" header="0.3" footer="0.3"/>
  <pageSetup orientation="portrait" r:id="rId40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CD4D-2854-4152-88AD-D06257444119}">
  <dimension ref="A1:M30"/>
  <sheetViews>
    <sheetView topLeftCell="A2" zoomScale="70" zoomScaleNormal="70" workbookViewId="0">
      <selection activeCell="C12" sqref="C12"/>
    </sheetView>
  </sheetViews>
  <sheetFormatPr defaultRowHeight="15" x14ac:dyDescent="0.25"/>
  <cols>
    <col min="1" max="2" width="7.5703125" customWidth="1"/>
    <col min="3" max="3" width="28" bestFit="1" customWidth="1"/>
    <col min="4" max="4" width="80.140625" style="5" bestFit="1" customWidth="1"/>
    <col min="5" max="5" width="15.5703125" style="73" customWidth="1"/>
    <col min="6" max="6" width="15.5703125" style="74" customWidth="1"/>
    <col min="7" max="9" width="15.5703125" style="73" customWidth="1"/>
    <col min="10" max="10" width="15.5703125" style="74" customWidth="1"/>
    <col min="11" max="11" width="15.5703125" style="73" customWidth="1"/>
    <col min="12" max="13" width="15.5703125" customWidth="1"/>
  </cols>
  <sheetData>
    <row r="1" spans="1:13" ht="45" customHeight="1" x14ac:dyDescent="0.25">
      <c r="A1" s="99" t="s">
        <v>193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45" customHeight="1" x14ac:dyDescent="0.25">
      <c r="A2" s="6" t="s">
        <v>0</v>
      </c>
      <c r="B2" s="7" t="s">
        <v>1</v>
      </c>
      <c r="C2" s="7" t="s">
        <v>2</v>
      </c>
      <c r="D2" s="10" t="s">
        <v>18</v>
      </c>
      <c r="E2" s="12" t="s">
        <v>48</v>
      </c>
      <c r="F2" s="13" t="s">
        <v>19</v>
      </c>
      <c r="G2" s="11" t="s">
        <v>20</v>
      </c>
      <c r="H2" s="11" t="s">
        <v>16</v>
      </c>
      <c r="I2" s="14" t="s">
        <v>21</v>
      </c>
      <c r="J2" s="13" t="s">
        <v>22</v>
      </c>
      <c r="K2" s="11" t="s">
        <v>20</v>
      </c>
      <c r="L2" s="11" t="s">
        <v>16</v>
      </c>
      <c r="M2" s="11" t="s">
        <v>23</v>
      </c>
    </row>
    <row r="3" spans="1:13" s="27" customFormat="1" ht="30" customHeight="1" x14ac:dyDescent="0.25">
      <c r="A3" s="21">
        <v>1</v>
      </c>
      <c r="B3" s="21" t="s">
        <v>51</v>
      </c>
      <c r="C3" s="21" t="s">
        <v>55</v>
      </c>
      <c r="D3" s="21" t="s">
        <v>281</v>
      </c>
      <c r="E3" s="25">
        <v>43477</v>
      </c>
      <c r="F3" s="66">
        <v>0.60069444444444442</v>
      </c>
      <c r="G3" s="24" t="s">
        <v>260</v>
      </c>
      <c r="H3" s="24" t="s">
        <v>145</v>
      </c>
      <c r="I3" s="25">
        <v>43482</v>
      </c>
      <c r="J3" s="66">
        <v>0.42708333333333331</v>
      </c>
      <c r="K3" s="24" t="s">
        <v>282</v>
      </c>
      <c r="L3" s="24" t="s">
        <v>313</v>
      </c>
      <c r="M3" s="24" t="s">
        <v>312</v>
      </c>
    </row>
    <row r="4" spans="1:13" s="27" customFormat="1" ht="30" customHeight="1" x14ac:dyDescent="0.25">
      <c r="A4" s="21">
        <v>2</v>
      </c>
      <c r="B4" s="21" t="s">
        <v>50</v>
      </c>
      <c r="C4" s="21" t="s">
        <v>54</v>
      </c>
      <c r="D4" s="21" t="s">
        <v>247</v>
      </c>
      <c r="E4" s="25">
        <v>43477</v>
      </c>
      <c r="F4" s="66">
        <v>0.76388888888888884</v>
      </c>
      <c r="G4" s="24" t="s">
        <v>259</v>
      </c>
      <c r="H4" s="24" t="s">
        <v>146</v>
      </c>
      <c r="I4" s="25">
        <v>43483</v>
      </c>
      <c r="J4" s="66">
        <v>0.78472222222222221</v>
      </c>
      <c r="K4" s="24" t="s">
        <v>258</v>
      </c>
      <c r="L4" s="24" t="s">
        <v>313</v>
      </c>
      <c r="M4" s="24" t="s">
        <v>312</v>
      </c>
    </row>
    <row r="5" spans="1:13" s="27" customFormat="1" ht="30" customHeight="1" x14ac:dyDescent="0.25">
      <c r="A5" s="21">
        <v>3</v>
      </c>
      <c r="B5" s="21" t="s">
        <v>50</v>
      </c>
      <c r="C5" s="21" t="s">
        <v>61</v>
      </c>
      <c r="D5" s="21" t="s">
        <v>297</v>
      </c>
      <c r="E5" s="25">
        <v>43477</v>
      </c>
      <c r="F5" s="66">
        <v>0.81944444444444453</v>
      </c>
      <c r="G5" s="24" t="s">
        <v>285</v>
      </c>
      <c r="H5" s="24" t="s">
        <v>289</v>
      </c>
      <c r="I5" s="25">
        <v>43483</v>
      </c>
      <c r="J5" s="66">
        <v>0.4548611111111111</v>
      </c>
      <c r="K5" s="24" t="s">
        <v>286</v>
      </c>
      <c r="L5" s="24" t="s">
        <v>321</v>
      </c>
      <c r="M5" s="21" t="s">
        <v>234</v>
      </c>
    </row>
    <row r="6" spans="1:13" s="27" customFormat="1" ht="30" customHeight="1" x14ac:dyDescent="0.25">
      <c r="A6" s="21">
        <v>4</v>
      </c>
      <c r="B6" s="21" t="s">
        <v>50</v>
      </c>
      <c r="C6" s="65" t="s">
        <v>303</v>
      </c>
      <c r="D6" s="62" t="s">
        <v>334</v>
      </c>
      <c r="E6" s="25">
        <v>43478</v>
      </c>
      <c r="F6" s="69">
        <v>0.12847222222222224</v>
      </c>
      <c r="G6" s="72" t="s">
        <v>306</v>
      </c>
      <c r="H6" s="24" t="s">
        <v>319</v>
      </c>
      <c r="I6" s="25">
        <v>43481</v>
      </c>
      <c r="J6" s="69">
        <v>0.39930555555555558</v>
      </c>
      <c r="K6" s="72" t="s">
        <v>307</v>
      </c>
      <c r="L6" s="52" t="s">
        <v>324</v>
      </c>
      <c r="M6" s="52" t="s">
        <v>234</v>
      </c>
    </row>
    <row r="7" spans="1:13" s="27" customFormat="1" ht="30" customHeight="1" x14ac:dyDescent="0.25">
      <c r="A7" s="21">
        <v>5</v>
      </c>
      <c r="B7" s="21" t="s">
        <v>50</v>
      </c>
      <c r="C7" s="21" t="s">
        <v>73</v>
      </c>
      <c r="D7" s="21" t="s">
        <v>191</v>
      </c>
      <c r="E7" s="25">
        <v>43478</v>
      </c>
      <c r="F7" s="66">
        <v>0.23263888888888887</v>
      </c>
      <c r="G7" s="24" t="s">
        <v>277</v>
      </c>
      <c r="H7" s="24" t="s">
        <v>176</v>
      </c>
      <c r="I7" s="25">
        <v>43481</v>
      </c>
      <c r="J7" s="66">
        <v>0.99652777777777779</v>
      </c>
      <c r="K7" s="24" t="s">
        <v>278</v>
      </c>
      <c r="L7" s="24" t="s">
        <v>331</v>
      </c>
      <c r="M7" s="24" t="s">
        <v>234</v>
      </c>
    </row>
    <row r="8" spans="1:13" s="27" customFormat="1" ht="30" customHeight="1" x14ac:dyDescent="0.25">
      <c r="A8" s="21">
        <v>6</v>
      </c>
      <c r="B8" s="21" t="s">
        <v>50</v>
      </c>
      <c r="C8" s="21" t="s">
        <v>116</v>
      </c>
      <c r="D8" s="21" t="s">
        <v>191</v>
      </c>
      <c r="E8" s="25">
        <v>43478</v>
      </c>
      <c r="F8" s="66">
        <v>0.23263888888888887</v>
      </c>
      <c r="G8" s="24" t="s">
        <v>277</v>
      </c>
      <c r="H8" s="24" t="s">
        <v>176</v>
      </c>
      <c r="I8" s="25">
        <v>43481</v>
      </c>
      <c r="J8" s="66">
        <v>0.99652777777777779</v>
      </c>
      <c r="K8" s="24" t="s">
        <v>278</v>
      </c>
      <c r="L8" s="24" t="s">
        <v>331</v>
      </c>
      <c r="M8" s="24" t="s">
        <v>234</v>
      </c>
    </row>
    <row r="9" spans="1:13" s="27" customFormat="1" ht="30" customHeight="1" x14ac:dyDescent="0.25">
      <c r="A9" s="21">
        <v>7</v>
      </c>
      <c r="B9" s="21" t="s">
        <v>50</v>
      </c>
      <c r="C9" s="21" t="s">
        <v>200</v>
      </c>
      <c r="D9" s="21" t="s">
        <v>182</v>
      </c>
      <c r="E9" s="25">
        <v>43478</v>
      </c>
      <c r="F9" s="66">
        <v>0.3611111111111111</v>
      </c>
      <c r="G9" s="24" t="s">
        <v>262</v>
      </c>
      <c r="H9" s="24" t="s">
        <v>147</v>
      </c>
      <c r="I9" s="25">
        <v>43481</v>
      </c>
      <c r="J9" s="66">
        <v>0.70486111111111116</v>
      </c>
      <c r="K9" s="24" t="s">
        <v>283</v>
      </c>
      <c r="L9" s="24" t="s">
        <v>315</v>
      </c>
      <c r="M9" s="21" t="s">
        <v>234</v>
      </c>
    </row>
    <row r="10" spans="1:13" s="27" customFormat="1" ht="30" customHeight="1" x14ac:dyDescent="0.25">
      <c r="A10" s="21">
        <v>8</v>
      </c>
      <c r="B10" s="21" t="s">
        <v>50</v>
      </c>
      <c r="C10" s="21" t="s">
        <v>292</v>
      </c>
      <c r="D10" s="62" t="s">
        <v>182</v>
      </c>
      <c r="E10" s="25">
        <v>43478</v>
      </c>
      <c r="F10" s="69">
        <v>0.3611111111111111</v>
      </c>
      <c r="G10" s="72" t="s">
        <v>262</v>
      </c>
      <c r="H10" s="72" t="s">
        <v>147</v>
      </c>
      <c r="I10" s="25">
        <v>43481</v>
      </c>
      <c r="J10" s="69">
        <v>0.70486111111111116</v>
      </c>
      <c r="K10" s="72" t="s">
        <v>283</v>
      </c>
      <c r="L10" s="52" t="s">
        <v>315</v>
      </c>
      <c r="M10" s="52" t="s">
        <v>234</v>
      </c>
    </row>
    <row r="11" spans="1:13" s="27" customFormat="1" ht="30" customHeight="1" x14ac:dyDescent="0.25">
      <c r="A11" s="21">
        <v>9</v>
      </c>
      <c r="B11" s="21" t="s">
        <v>51</v>
      </c>
      <c r="C11" s="21" t="s">
        <v>66</v>
      </c>
      <c r="D11" s="21" t="s">
        <v>311</v>
      </c>
      <c r="E11" s="25">
        <v>43478</v>
      </c>
      <c r="F11" s="66">
        <v>0.38541666666666669</v>
      </c>
      <c r="G11" s="24" t="s">
        <v>261</v>
      </c>
      <c r="H11" s="24" t="s">
        <v>146</v>
      </c>
      <c r="I11" s="25">
        <v>43481</v>
      </c>
      <c r="J11" s="66">
        <v>0.59722222222222221</v>
      </c>
      <c r="K11" s="24" t="s">
        <v>275</v>
      </c>
      <c r="L11" s="24" t="s">
        <v>314</v>
      </c>
      <c r="M11" s="24" t="s">
        <v>234</v>
      </c>
    </row>
    <row r="12" spans="1:13" s="27" customFormat="1" ht="30" customHeight="1" x14ac:dyDescent="0.25">
      <c r="A12" s="21">
        <v>10</v>
      </c>
      <c r="B12" s="21" t="s">
        <v>51</v>
      </c>
      <c r="C12" s="21" t="s">
        <v>71</v>
      </c>
      <c r="D12" s="21" t="s">
        <v>199</v>
      </c>
      <c r="E12" s="25">
        <v>43478</v>
      </c>
      <c r="F12" s="66">
        <v>0.38541666666666669</v>
      </c>
      <c r="G12" s="24" t="s">
        <v>261</v>
      </c>
      <c r="H12" s="24" t="s">
        <v>146</v>
      </c>
      <c r="I12" s="25">
        <v>43481</v>
      </c>
      <c r="J12" s="66">
        <v>0.59722222222222221</v>
      </c>
      <c r="K12" s="24" t="s">
        <v>275</v>
      </c>
      <c r="L12" s="24" t="s">
        <v>314</v>
      </c>
      <c r="M12" s="24" t="s">
        <v>234</v>
      </c>
    </row>
    <row r="13" spans="1:13" s="27" customFormat="1" ht="30" customHeight="1" x14ac:dyDescent="0.25">
      <c r="A13" s="21">
        <v>11</v>
      </c>
      <c r="B13" s="21" t="s">
        <v>50</v>
      </c>
      <c r="C13" s="21" t="s">
        <v>56</v>
      </c>
      <c r="D13" s="21" t="s">
        <v>179</v>
      </c>
      <c r="E13" s="25">
        <v>43478</v>
      </c>
      <c r="F13" s="66">
        <v>0.38541666666666669</v>
      </c>
      <c r="G13" s="24" t="s">
        <v>261</v>
      </c>
      <c r="H13" s="24" t="s">
        <v>146</v>
      </c>
      <c r="I13" s="25">
        <v>43482</v>
      </c>
      <c r="J13" s="66">
        <v>0.4201388888888889</v>
      </c>
      <c r="K13" s="24" t="s">
        <v>271</v>
      </c>
      <c r="L13" s="24" t="s">
        <v>314</v>
      </c>
      <c r="M13" s="24" t="s">
        <v>312</v>
      </c>
    </row>
    <row r="14" spans="1:13" s="27" customFormat="1" ht="30" customHeight="1" x14ac:dyDescent="0.25">
      <c r="A14" s="21">
        <v>12</v>
      </c>
      <c r="B14" s="21" t="s">
        <v>50</v>
      </c>
      <c r="C14" s="61" t="s">
        <v>63</v>
      </c>
      <c r="D14" s="21" t="s">
        <v>309</v>
      </c>
      <c r="E14" s="25">
        <v>43478</v>
      </c>
      <c r="F14" s="66">
        <v>0.64583333333333337</v>
      </c>
      <c r="G14" s="24" t="s">
        <v>310</v>
      </c>
      <c r="H14" s="24" t="s">
        <v>150</v>
      </c>
      <c r="I14" s="25">
        <v>43481</v>
      </c>
      <c r="J14" s="66"/>
      <c r="K14" s="24"/>
      <c r="L14" s="24"/>
      <c r="M14" s="24" t="s">
        <v>234</v>
      </c>
    </row>
    <row r="15" spans="1:13" s="27" customFormat="1" ht="30" customHeight="1" x14ac:dyDescent="0.25">
      <c r="A15" s="21">
        <v>13</v>
      </c>
      <c r="B15" s="21" t="s">
        <v>51</v>
      </c>
      <c r="C15" s="21" t="s">
        <v>185</v>
      </c>
      <c r="D15" s="21" t="s">
        <v>186</v>
      </c>
      <c r="E15" s="25">
        <v>43478</v>
      </c>
      <c r="F15" s="66">
        <v>0.77777777777777779</v>
      </c>
      <c r="G15" s="24" t="s">
        <v>268</v>
      </c>
      <c r="H15" s="24" t="s">
        <v>326</v>
      </c>
      <c r="I15" s="25">
        <v>43484</v>
      </c>
      <c r="J15" s="66">
        <v>0.84027777777777779</v>
      </c>
      <c r="K15" s="24" t="s">
        <v>269</v>
      </c>
      <c r="L15" s="24" t="s">
        <v>327</v>
      </c>
      <c r="M15" s="21" t="s">
        <v>234</v>
      </c>
    </row>
    <row r="16" spans="1:13" s="27" customFormat="1" ht="30" customHeight="1" x14ac:dyDescent="0.25">
      <c r="A16" s="21">
        <v>14</v>
      </c>
      <c r="B16" s="21" t="s">
        <v>50</v>
      </c>
      <c r="C16" s="21" t="s">
        <v>177</v>
      </c>
      <c r="D16" s="21" t="s">
        <v>188</v>
      </c>
      <c r="E16" s="25">
        <v>43478</v>
      </c>
      <c r="F16" s="66">
        <v>0.80902777777777779</v>
      </c>
      <c r="G16" s="24" t="s">
        <v>276</v>
      </c>
      <c r="H16" s="24" t="s">
        <v>146</v>
      </c>
      <c r="I16" s="25">
        <v>43481</v>
      </c>
      <c r="J16" s="66">
        <v>0.39930555555555558</v>
      </c>
      <c r="K16" s="24" t="s">
        <v>279</v>
      </c>
      <c r="L16" s="24" t="s">
        <v>332</v>
      </c>
      <c r="M16" s="24" t="s">
        <v>234</v>
      </c>
    </row>
    <row r="17" spans="1:13" s="27" customFormat="1" ht="30" customHeight="1" x14ac:dyDescent="0.25">
      <c r="A17" s="21">
        <v>15</v>
      </c>
      <c r="B17" s="21" t="s">
        <v>51</v>
      </c>
      <c r="C17" s="21" t="s">
        <v>192</v>
      </c>
      <c r="D17" s="21" t="s">
        <v>188</v>
      </c>
      <c r="E17" s="25">
        <v>43478</v>
      </c>
      <c r="F17" s="66">
        <v>0.80902777777777779</v>
      </c>
      <c r="G17" s="24" t="s">
        <v>276</v>
      </c>
      <c r="H17" s="24" t="s">
        <v>146</v>
      </c>
      <c r="I17" s="25">
        <v>43481</v>
      </c>
      <c r="J17" s="66">
        <v>0.39930555555555558</v>
      </c>
      <c r="K17" s="24" t="s">
        <v>279</v>
      </c>
      <c r="L17" s="24" t="s">
        <v>332</v>
      </c>
      <c r="M17" s="24" t="s">
        <v>234</v>
      </c>
    </row>
    <row r="18" spans="1:13" s="27" customFormat="1" ht="30" customHeight="1" x14ac:dyDescent="0.25">
      <c r="A18" s="21">
        <v>16</v>
      </c>
      <c r="B18" s="21" t="s">
        <v>50</v>
      </c>
      <c r="C18" s="21" t="s">
        <v>241</v>
      </c>
      <c r="D18" s="54" t="s">
        <v>188</v>
      </c>
      <c r="E18" s="25">
        <v>43478</v>
      </c>
      <c r="F18" s="66">
        <v>0.80902777777777779</v>
      </c>
      <c r="G18" s="24" t="s">
        <v>276</v>
      </c>
      <c r="H18" s="24" t="s">
        <v>146</v>
      </c>
      <c r="I18" s="25">
        <v>43481</v>
      </c>
      <c r="J18" s="66">
        <v>0.39930555555555558</v>
      </c>
      <c r="K18" s="24" t="s">
        <v>279</v>
      </c>
      <c r="L18" s="51" t="s">
        <v>332</v>
      </c>
      <c r="M18" s="51" t="s">
        <v>234</v>
      </c>
    </row>
    <row r="19" spans="1:13" s="27" customFormat="1" ht="30" customHeight="1" x14ac:dyDescent="0.25">
      <c r="A19" s="21">
        <v>17</v>
      </c>
      <c r="B19" s="21" t="s">
        <v>50</v>
      </c>
      <c r="C19" s="21" t="s">
        <v>113</v>
      </c>
      <c r="D19" s="21" t="s">
        <v>305</v>
      </c>
      <c r="E19" s="25">
        <v>43478</v>
      </c>
      <c r="F19" s="66">
        <v>0.80902777777777779</v>
      </c>
      <c r="G19" s="24" t="s">
        <v>276</v>
      </c>
      <c r="H19" s="24" t="s">
        <v>146</v>
      </c>
      <c r="I19" s="25">
        <v>43482</v>
      </c>
      <c r="J19" s="66">
        <v>0.4201388888888889</v>
      </c>
      <c r="K19" s="24" t="s">
        <v>271</v>
      </c>
      <c r="L19" s="24" t="s">
        <v>314</v>
      </c>
      <c r="M19" s="24" t="s">
        <v>312</v>
      </c>
    </row>
    <row r="20" spans="1:13" s="27" customFormat="1" ht="30" customHeight="1" x14ac:dyDescent="0.25">
      <c r="A20" s="21">
        <v>18</v>
      </c>
      <c r="B20" s="21" t="s">
        <v>50</v>
      </c>
      <c r="C20" s="21" t="s">
        <v>70</v>
      </c>
      <c r="D20" s="21" t="s">
        <v>249</v>
      </c>
      <c r="E20" s="25">
        <v>43478</v>
      </c>
      <c r="F20" s="66">
        <v>0.80902777777777779</v>
      </c>
      <c r="G20" s="24" t="s">
        <v>276</v>
      </c>
      <c r="H20" s="24" t="s">
        <v>146</v>
      </c>
      <c r="I20" s="25">
        <v>43482</v>
      </c>
      <c r="J20" s="66">
        <v>0.4201388888888889</v>
      </c>
      <c r="K20" s="24" t="s">
        <v>271</v>
      </c>
      <c r="L20" s="24" t="s">
        <v>314</v>
      </c>
      <c r="M20" s="24" t="s">
        <v>234</v>
      </c>
    </row>
    <row r="21" spans="1:13" s="27" customFormat="1" ht="30" customHeight="1" x14ac:dyDescent="0.25">
      <c r="A21" s="21">
        <v>19</v>
      </c>
      <c r="B21" s="21" t="s">
        <v>51</v>
      </c>
      <c r="C21" s="21" t="s">
        <v>72</v>
      </c>
      <c r="D21" s="21" t="s">
        <v>249</v>
      </c>
      <c r="E21" s="25">
        <v>43478</v>
      </c>
      <c r="F21" s="66">
        <v>0.80902777777777779</v>
      </c>
      <c r="G21" s="24" t="s">
        <v>276</v>
      </c>
      <c r="H21" s="24" t="s">
        <v>146</v>
      </c>
      <c r="I21" s="25">
        <v>43482</v>
      </c>
      <c r="J21" s="66">
        <v>0.4201388888888889</v>
      </c>
      <c r="K21" s="24" t="s">
        <v>271</v>
      </c>
      <c r="L21" s="24" t="s">
        <v>314</v>
      </c>
      <c r="M21" s="24" t="s">
        <v>234</v>
      </c>
    </row>
    <row r="22" spans="1:13" s="27" customFormat="1" ht="30" customHeight="1" x14ac:dyDescent="0.25">
      <c r="A22" s="21">
        <v>20</v>
      </c>
      <c r="B22" s="21" t="s">
        <v>50</v>
      </c>
      <c r="C22" s="21" t="s">
        <v>330</v>
      </c>
      <c r="D22" s="21" t="s">
        <v>243</v>
      </c>
      <c r="E22" s="25">
        <v>43478</v>
      </c>
      <c r="F22" s="66">
        <v>0.80902777777777779</v>
      </c>
      <c r="G22" s="24" t="s">
        <v>276</v>
      </c>
      <c r="H22" s="24" t="s">
        <v>146</v>
      </c>
      <c r="I22" s="25">
        <v>43482</v>
      </c>
      <c r="J22" s="66">
        <v>0.4201388888888889</v>
      </c>
      <c r="K22" s="24" t="s">
        <v>271</v>
      </c>
      <c r="L22" s="24" t="s">
        <v>314</v>
      </c>
      <c r="M22" s="24" t="s">
        <v>234</v>
      </c>
    </row>
    <row r="23" spans="1:13" s="27" customFormat="1" ht="30" customHeight="1" x14ac:dyDescent="0.25">
      <c r="A23" s="21">
        <v>21</v>
      </c>
      <c r="B23" s="21" t="s">
        <v>50</v>
      </c>
      <c r="C23" s="21" t="s">
        <v>58</v>
      </c>
      <c r="D23" s="21" t="s">
        <v>308</v>
      </c>
      <c r="E23" s="25">
        <v>43478</v>
      </c>
      <c r="F23" s="66">
        <v>0.81944444444444453</v>
      </c>
      <c r="G23" s="24" t="s">
        <v>285</v>
      </c>
      <c r="H23" s="24" t="s">
        <v>289</v>
      </c>
      <c r="I23" s="25">
        <v>43481</v>
      </c>
      <c r="J23" s="66">
        <v>0.10416666666666667</v>
      </c>
      <c r="K23" s="24" t="s">
        <v>317</v>
      </c>
      <c r="L23" s="24" t="s">
        <v>318</v>
      </c>
      <c r="M23" s="21" t="s">
        <v>234</v>
      </c>
    </row>
    <row r="24" spans="1:13" s="27" customFormat="1" ht="30" customHeight="1" x14ac:dyDescent="0.25">
      <c r="A24" s="21">
        <v>22</v>
      </c>
      <c r="B24" s="21" t="s">
        <v>50</v>
      </c>
      <c r="C24" s="21" t="s">
        <v>236</v>
      </c>
      <c r="D24" s="54" t="s">
        <v>336</v>
      </c>
      <c r="E24" s="25">
        <v>43478</v>
      </c>
      <c r="F24" s="66">
        <v>0.89583333333333337</v>
      </c>
      <c r="G24" s="24" t="s">
        <v>280</v>
      </c>
      <c r="H24" s="24" t="s">
        <v>257</v>
      </c>
      <c r="I24" s="25">
        <v>43481</v>
      </c>
      <c r="J24" s="70">
        <v>0.20833333333333334</v>
      </c>
      <c r="K24" s="71" t="s">
        <v>274</v>
      </c>
      <c r="L24" s="51" t="s">
        <v>337</v>
      </c>
      <c r="M24" s="51" t="s">
        <v>234</v>
      </c>
    </row>
    <row r="25" spans="1:13" s="27" customFormat="1" ht="30" customHeight="1" x14ac:dyDescent="0.25">
      <c r="A25" s="21">
        <v>23</v>
      </c>
      <c r="B25" s="21" t="s">
        <v>50</v>
      </c>
      <c r="C25" s="21" t="s">
        <v>60</v>
      </c>
      <c r="D25" s="21" t="s">
        <v>304</v>
      </c>
      <c r="E25" s="25">
        <v>43478</v>
      </c>
      <c r="F25" s="66">
        <v>0.90277777777777779</v>
      </c>
      <c r="G25" s="24" t="s">
        <v>287</v>
      </c>
      <c r="H25" s="24" t="s">
        <v>288</v>
      </c>
      <c r="I25" s="25">
        <v>43483</v>
      </c>
      <c r="J25" s="66">
        <v>0.4548611111111111</v>
      </c>
      <c r="K25" s="24" t="s">
        <v>286</v>
      </c>
      <c r="L25" s="24" t="s">
        <v>321</v>
      </c>
      <c r="M25" s="21" t="s">
        <v>224</v>
      </c>
    </row>
    <row r="26" spans="1:13" s="27" customFormat="1" ht="30" customHeight="1" x14ac:dyDescent="0.25">
      <c r="A26" s="21">
        <v>24</v>
      </c>
      <c r="B26" s="21" t="s">
        <v>50</v>
      </c>
      <c r="C26" s="21" t="s">
        <v>59</v>
      </c>
      <c r="D26" s="21" t="s">
        <v>184</v>
      </c>
      <c r="E26" s="25">
        <v>43478</v>
      </c>
      <c r="F26" s="66">
        <v>0.96180555555555547</v>
      </c>
      <c r="G26" s="24" t="s">
        <v>263</v>
      </c>
      <c r="H26" s="24" t="s">
        <v>319</v>
      </c>
      <c r="I26" s="25">
        <v>43481</v>
      </c>
      <c r="J26" s="66">
        <v>0.1111111111111111</v>
      </c>
      <c r="K26" s="24" t="s">
        <v>284</v>
      </c>
      <c r="L26" s="24" t="s">
        <v>320</v>
      </c>
      <c r="M26" s="21" t="s">
        <v>234</v>
      </c>
    </row>
    <row r="27" spans="1:13" ht="30" customHeight="1" x14ac:dyDescent="0.25">
      <c r="A27" s="21">
        <v>25</v>
      </c>
      <c r="B27" s="21" t="s">
        <v>50</v>
      </c>
      <c r="C27" s="21" t="s">
        <v>62</v>
      </c>
      <c r="D27" s="21" t="s">
        <v>230</v>
      </c>
      <c r="E27" s="25">
        <v>43478</v>
      </c>
      <c r="F27" s="66">
        <v>0.96180555555555547</v>
      </c>
      <c r="G27" s="24" t="s">
        <v>265</v>
      </c>
      <c r="H27" s="24" t="s">
        <v>149</v>
      </c>
      <c r="I27" s="25">
        <v>43481</v>
      </c>
      <c r="J27" s="66" t="s">
        <v>266</v>
      </c>
      <c r="K27" s="24" t="s">
        <v>267</v>
      </c>
      <c r="L27" s="24" t="s">
        <v>316</v>
      </c>
      <c r="M27" s="24" t="s">
        <v>234</v>
      </c>
    </row>
    <row r="28" spans="1:13" ht="30" customHeight="1" x14ac:dyDescent="0.25">
      <c r="A28" s="21">
        <v>26</v>
      </c>
      <c r="B28" s="21" t="s">
        <v>335</v>
      </c>
      <c r="C28" s="21" t="s">
        <v>65</v>
      </c>
      <c r="D28" s="21" t="s">
        <v>328</v>
      </c>
      <c r="E28" s="25">
        <v>43479</v>
      </c>
      <c r="F28" s="66">
        <v>2.7777777777777776E-2</v>
      </c>
      <c r="G28" s="24" t="s">
        <v>270</v>
      </c>
      <c r="H28" s="24" t="s">
        <v>146</v>
      </c>
      <c r="I28" s="25">
        <v>43481</v>
      </c>
      <c r="J28" s="66">
        <v>0.4201388888888889</v>
      </c>
      <c r="K28" s="24" t="s">
        <v>271</v>
      </c>
      <c r="L28" s="24" t="s">
        <v>314</v>
      </c>
      <c r="M28" s="24" t="s">
        <v>234</v>
      </c>
    </row>
    <row r="29" spans="1:13" ht="29.25" customHeight="1" x14ac:dyDescent="0.25">
      <c r="A29" s="21">
        <v>27</v>
      </c>
      <c r="B29" s="21" t="s">
        <v>50</v>
      </c>
      <c r="C29" s="21" t="s">
        <v>69</v>
      </c>
      <c r="D29" s="21" t="s">
        <v>322</v>
      </c>
      <c r="E29" s="25">
        <v>43479</v>
      </c>
      <c r="F29" s="66">
        <v>2.7777777777777776E-2</v>
      </c>
      <c r="G29" s="24" t="s">
        <v>270</v>
      </c>
      <c r="H29" s="24" t="s">
        <v>146</v>
      </c>
      <c r="I29" s="25">
        <v>43481</v>
      </c>
      <c r="J29" s="66">
        <v>0.79861111111111116</v>
      </c>
      <c r="K29" s="24" t="s">
        <v>323</v>
      </c>
      <c r="L29" s="24" t="s">
        <v>314</v>
      </c>
      <c r="M29" s="24" t="s">
        <v>234</v>
      </c>
    </row>
    <row r="30" spans="1:13" ht="29.25" customHeight="1" x14ac:dyDescent="0.25">
      <c r="A30" s="21">
        <v>28</v>
      </c>
      <c r="B30" s="21" t="s">
        <v>50</v>
      </c>
      <c r="C30" s="21" t="s">
        <v>163</v>
      </c>
      <c r="D30" s="21" t="s">
        <v>322</v>
      </c>
      <c r="E30" s="25">
        <v>43479</v>
      </c>
      <c r="F30" s="66">
        <v>2.7777777777777776E-2</v>
      </c>
      <c r="G30" s="24" t="s">
        <v>270</v>
      </c>
      <c r="H30" s="24" t="s">
        <v>146</v>
      </c>
      <c r="I30" s="25">
        <v>43481</v>
      </c>
      <c r="J30" s="66">
        <v>0.79861111111111116</v>
      </c>
      <c r="K30" s="24" t="s">
        <v>323</v>
      </c>
      <c r="L30" s="24" t="s">
        <v>314</v>
      </c>
      <c r="M30" s="24" t="s">
        <v>234</v>
      </c>
    </row>
  </sheetData>
  <sortState ref="B3:M30">
    <sortCondition ref="E3:E30"/>
    <sortCondition ref="F3:F30"/>
    <sortCondition ref="I3:I30"/>
    <sortCondition ref="J3:J30"/>
  </sortState>
  <mergeCells count="1">
    <mergeCell ref="A1:M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FEA9-1A09-4257-BABC-3F93B3FC0E7D}">
  <dimension ref="A1:I28"/>
  <sheetViews>
    <sheetView zoomScale="55" zoomScaleNormal="55" workbookViewId="0">
      <selection activeCell="C18" sqref="C18"/>
    </sheetView>
  </sheetViews>
  <sheetFormatPr defaultRowHeight="15" x14ac:dyDescent="0.25"/>
  <cols>
    <col min="1" max="2" width="7.5703125" customWidth="1"/>
    <col min="3" max="3" width="27" bestFit="1" customWidth="1"/>
    <col min="4" max="6" width="15.5703125" customWidth="1"/>
    <col min="7" max="7" width="16.7109375" customWidth="1"/>
    <col min="8" max="9" width="15.5703125" customWidth="1"/>
  </cols>
  <sheetData>
    <row r="1" spans="1:9" ht="45" customHeight="1" x14ac:dyDescent="0.25">
      <c r="A1" s="99" t="s">
        <v>193</v>
      </c>
      <c r="B1" s="100"/>
      <c r="C1" s="100"/>
      <c r="D1" s="100"/>
      <c r="E1" s="100"/>
      <c r="F1" s="100"/>
      <c r="G1" s="100"/>
      <c r="H1" s="100"/>
      <c r="I1" s="100"/>
    </row>
    <row r="2" spans="1:9" ht="45" customHeight="1" x14ac:dyDescent="0.25">
      <c r="A2" s="6" t="s">
        <v>0</v>
      </c>
      <c r="B2" s="7" t="s">
        <v>1</v>
      </c>
      <c r="C2" s="7" t="s">
        <v>2</v>
      </c>
      <c r="D2" s="12" t="s">
        <v>30</v>
      </c>
      <c r="E2" s="12" t="s">
        <v>31</v>
      </c>
      <c r="F2" s="11" t="s">
        <v>32</v>
      </c>
      <c r="G2" s="11" t="s">
        <v>33</v>
      </c>
      <c r="H2" s="11" t="s">
        <v>34</v>
      </c>
      <c r="I2" s="11" t="s">
        <v>35</v>
      </c>
    </row>
    <row r="3" spans="1:9" s="27" customFormat="1" ht="30" customHeight="1" x14ac:dyDescent="0.25">
      <c r="A3" s="21">
        <v>1</v>
      </c>
      <c r="B3" s="21" t="s">
        <v>50</v>
      </c>
      <c r="C3" s="65" t="s">
        <v>303</v>
      </c>
      <c r="D3" s="25">
        <v>43477</v>
      </c>
      <c r="E3" s="25">
        <v>43481</v>
      </c>
      <c r="F3" s="24" t="s">
        <v>231</v>
      </c>
      <c r="G3" s="21" t="s">
        <v>235</v>
      </c>
      <c r="H3" s="72">
        <v>0</v>
      </c>
      <c r="I3" s="72">
        <v>4</v>
      </c>
    </row>
    <row r="4" spans="1:9" s="27" customFormat="1" ht="30" customHeight="1" x14ac:dyDescent="0.25">
      <c r="A4" s="21">
        <v>2</v>
      </c>
      <c r="B4" s="21" t="s">
        <v>51</v>
      </c>
      <c r="C4" s="21" t="s">
        <v>55</v>
      </c>
      <c r="D4" s="25">
        <v>43477</v>
      </c>
      <c r="E4" s="25">
        <v>43482</v>
      </c>
      <c r="F4" s="24" t="s">
        <v>231</v>
      </c>
      <c r="G4" s="21" t="s">
        <v>325</v>
      </c>
      <c r="H4" s="24">
        <v>5</v>
      </c>
      <c r="I4" s="24">
        <v>0</v>
      </c>
    </row>
    <row r="5" spans="1:9" s="27" customFormat="1" ht="30" customHeight="1" x14ac:dyDescent="0.25">
      <c r="A5" s="21">
        <v>3</v>
      </c>
      <c r="B5" s="21" t="s">
        <v>50</v>
      </c>
      <c r="C5" s="21" t="s">
        <v>61</v>
      </c>
      <c r="D5" s="25">
        <v>43477</v>
      </c>
      <c r="E5" s="25">
        <v>43483</v>
      </c>
      <c r="F5" s="24" t="s">
        <v>231</v>
      </c>
      <c r="G5" s="43" t="s">
        <v>233</v>
      </c>
      <c r="H5" s="24">
        <v>6</v>
      </c>
      <c r="I5" s="24">
        <v>0</v>
      </c>
    </row>
    <row r="6" spans="1:9" s="27" customFormat="1" ht="30" customHeight="1" x14ac:dyDescent="0.25">
      <c r="A6" s="21">
        <v>4</v>
      </c>
      <c r="B6" s="21" t="s">
        <v>50</v>
      </c>
      <c r="C6" s="21" t="s">
        <v>200</v>
      </c>
      <c r="D6" s="25">
        <v>43478</v>
      </c>
      <c r="E6" s="25">
        <v>43481</v>
      </c>
      <c r="F6" s="24" t="s">
        <v>231</v>
      </c>
      <c r="G6" s="43" t="s">
        <v>233</v>
      </c>
      <c r="H6" s="24">
        <v>3</v>
      </c>
      <c r="I6" s="24">
        <v>0</v>
      </c>
    </row>
    <row r="7" spans="1:9" s="27" customFormat="1" ht="30" customHeight="1" x14ac:dyDescent="0.25">
      <c r="A7" s="21">
        <v>5</v>
      </c>
      <c r="B7" s="21" t="s">
        <v>52</v>
      </c>
      <c r="C7" s="21" t="s">
        <v>58</v>
      </c>
      <c r="D7" s="25">
        <v>43478</v>
      </c>
      <c r="E7" s="25">
        <v>43481</v>
      </c>
      <c r="F7" s="24" t="s">
        <v>231</v>
      </c>
      <c r="G7" s="43" t="s">
        <v>235</v>
      </c>
      <c r="H7" s="24">
        <v>0</v>
      </c>
      <c r="I7" s="24">
        <v>3</v>
      </c>
    </row>
    <row r="8" spans="1:9" s="27" customFormat="1" ht="30" customHeight="1" x14ac:dyDescent="0.25">
      <c r="A8" s="21">
        <v>6</v>
      </c>
      <c r="B8" s="21" t="s">
        <v>50</v>
      </c>
      <c r="C8" s="21" t="s">
        <v>59</v>
      </c>
      <c r="D8" s="25">
        <v>43478</v>
      </c>
      <c r="E8" s="25">
        <v>43481</v>
      </c>
      <c r="F8" s="24" t="s">
        <v>231</v>
      </c>
      <c r="G8" s="43" t="s">
        <v>235</v>
      </c>
      <c r="H8" s="24">
        <v>0</v>
      </c>
      <c r="I8" s="24">
        <v>3</v>
      </c>
    </row>
    <row r="9" spans="1:9" s="27" customFormat="1" ht="30" customHeight="1" x14ac:dyDescent="0.25">
      <c r="A9" s="21">
        <v>7</v>
      </c>
      <c r="B9" s="21" t="s">
        <v>50</v>
      </c>
      <c r="C9" s="21" t="s">
        <v>62</v>
      </c>
      <c r="D9" s="25">
        <v>43478</v>
      </c>
      <c r="E9" s="25">
        <v>43481</v>
      </c>
      <c r="F9" s="24" t="s">
        <v>231</v>
      </c>
      <c r="G9" s="43" t="s">
        <v>233</v>
      </c>
      <c r="H9" s="24">
        <v>0</v>
      </c>
      <c r="I9" s="24">
        <v>0</v>
      </c>
    </row>
    <row r="10" spans="1:9" s="27" customFormat="1" ht="30" customHeight="1" x14ac:dyDescent="0.25">
      <c r="A10" s="21">
        <v>8</v>
      </c>
      <c r="B10" s="21" t="s">
        <v>51</v>
      </c>
      <c r="C10" s="21" t="s">
        <v>185</v>
      </c>
      <c r="D10" s="25">
        <v>43478</v>
      </c>
      <c r="E10" s="25">
        <v>43481</v>
      </c>
      <c r="F10" s="24" t="s">
        <v>231</v>
      </c>
      <c r="G10" s="43" t="s">
        <v>235</v>
      </c>
      <c r="H10" s="24">
        <v>0</v>
      </c>
      <c r="I10" s="24">
        <v>3</v>
      </c>
    </row>
    <row r="11" spans="1:9" s="27" customFormat="1" ht="30" customHeight="1" x14ac:dyDescent="0.25">
      <c r="A11" s="21">
        <v>9</v>
      </c>
      <c r="B11" s="21" t="s">
        <v>50</v>
      </c>
      <c r="C11" s="21" t="s">
        <v>63</v>
      </c>
      <c r="D11" s="25">
        <v>43478</v>
      </c>
      <c r="E11" s="25">
        <v>43481</v>
      </c>
      <c r="F11" s="24" t="s">
        <v>231</v>
      </c>
      <c r="G11" s="43" t="s">
        <v>233</v>
      </c>
      <c r="H11" s="24">
        <v>3</v>
      </c>
      <c r="I11" s="24">
        <v>0</v>
      </c>
    </row>
    <row r="12" spans="1:9" s="27" customFormat="1" ht="30" customHeight="1" x14ac:dyDescent="0.25">
      <c r="A12" s="21">
        <v>10</v>
      </c>
      <c r="B12" s="21" t="s">
        <v>52</v>
      </c>
      <c r="C12" s="21" t="s">
        <v>65</v>
      </c>
      <c r="D12" s="25">
        <v>43478</v>
      </c>
      <c r="E12" s="25">
        <v>43481</v>
      </c>
      <c r="F12" s="24" t="s">
        <v>231</v>
      </c>
      <c r="G12" s="43" t="s">
        <v>233</v>
      </c>
      <c r="H12" s="24">
        <v>3</v>
      </c>
      <c r="I12" s="24">
        <v>0</v>
      </c>
    </row>
    <row r="13" spans="1:9" s="27" customFormat="1" ht="30" customHeight="1" x14ac:dyDescent="0.25">
      <c r="A13" s="21">
        <v>11</v>
      </c>
      <c r="B13" s="21" t="s">
        <v>51</v>
      </c>
      <c r="C13" s="21" t="s">
        <v>66</v>
      </c>
      <c r="D13" s="25">
        <v>43478</v>
      </c>
      <c r="E13" s="25">
        <v>43481</v>
      </c>
      <c r="F13" s="24" t="s">
        <v>231</v>
      </c>
      <c r="G13" s="43" t="s">
        <v>233</v>
      </c>
      <c r="H13" s="24">
        <v>3</v>
      </c>
      <c r="I13" s="24">
        <v>0</v>
      </c>
    </row>
    <row r="14" spans="1:9" s="27" customFormat="1" ht="30" customHeight="1" x14ac:dyDescent="0.25">
      <c r="A14" s="21">
        <v>12</v>
      </c>
      <c r="B14" s="21" t="s">
        <v>50</v>
      </c>
      <c r="C14" s="21" t="s">
        <v>69</v>
      </c>
      <c r="D14" s="25">
        <v>43478</v>
      </c>
      <c r="E14" s="25">
        <v>43481</v>
      </c>
      <c r="F14" s="24" t="s">
        <v>231</v>
      </c>
      <c r="G14" s="43" t="s">
        <v>233</v>
      </c>
      <c r="H14" s="24">
        <v>3</v>
      </c>
      <c r="I14" s="24">
        <v>0</v>
      </c>
    </row>
    <row r="15" spans="1:9" s="27" customFormat="1" ht="30" customHeight="1" x14ac:dyDescent="0.25">
      <c r="A15" s="21">
        <v>13</v>
      </c>
      <c r="B15" s="21" t="s">
        <v>52</v>
      </c>
      <c r="C15" s="21" t="s">
        <v>163</v>
      </c>
      <c r="D15" s="25">
        <v>43478</v>
      </c>
      <c r="E15" s="25">
        <v>43481</v>
      </c>
      <c r="F15" s="24" t="s">
        <v>231</v>
      </c>
      <c r="G15" s="43" t="s">
        <v>233</v>
      </c>
      <c r="H15" s="24">
        <v>3</v>
      </c>
      <c r="I15" s="24">
        <v>0</v>
      </c>
    </row>
    <row r="16" spans="1:9" s="27" customFormat="1" ht="30" customHeight="1" x14ac:dyDescent="0.25">
      <c r="A16" s="21">
        <v>14</v>
      </c>
      <c r="B16" s="21" t="s">
        <v>50</v>
      </c>
      <c r="C16" s="21" t="s">
        <v>70</v>
      </c>
      <c r="D16" s="25">
        <v>43478</v>
      </c>
      <c r="E16" s="25">
        <v>43481</v>
      </c>
      <c r="F16" s="24" t="s">
        <v>231</v>
      </c>
      <c r="G16" s="43" t="s">
        <v>233</v>
      </c>
      <c r="H16" s="24">
        <v>3</v>
      </c>
      <c r="I16" s="24">
        <v>0</v>
      </c>
    </row>
    <row r="17" spans="1:9" s="27" customFormat="1" ht="30" customHeight="1" x14ac:dyDescent="0.25">
      <c r="A17" s="21">
        <v>15</v>
      </c>
      <c r="B17" s="21" t="s">
        <v>51</v>
      </c>
      <c r="C17" s="21" t="s">
        <v>71</v>
      </c>
      <c r="D17" s="25">
        <v>43478</v>
      </c>
      <c r="E17" s="25">
        <v>43481</v>
      </c>
      <c r="F17" s="24" t="s">
        <v>231</v>
      </c>
      <c r="G17" s="43" t="s">
        <v>233</v>
      </c>
      <c r="H17" s="24">
        <v>3</v>
      </c>
      <c r="I17" s="24">
        <v>0</v>
      </c>
    </row>
    <row r="18" spans="1:9" s="27" customFormat="1" ht="30" customHeight="1" x14ac:dyDescent="0.25">
      <c r="A18" s="21">
        <v>16</v>
      </c>
      <c r="B18" s="21" t="s">
        <v>49</v>
      </c>
      <c r="C18" s="21" t="s">
        <v>72</v>
      </c>
      <c r="D18" s="25">
        <v>43478</v>
      </c>
      <c r="E18" s="25">
        <v>43481</v>
      </c>
      <c r="F18" s="24" t="s">
        <v>231</v>
      </c>
      <c r="G18" s="43" t="s">
        <v>233</v>
      </c>
      <c r="H18" s="24">
        <v>3</v>
      </c>
      <c r="I18" s="24">
        <v>0</v>
      </c>
    </row>
    <row r="19" spans="1:9" s="27" customFormat="1" ht="30" customHeight="1" x14ac:dyDescent="0.25">
      <c r="A19" s="21">
        <v>17</v>
      </c>
      <c r="B19" s="21" t="s">
        <v>50</v>
      </c>
      <c r="C19" s="21" t="s">
        <v>330</v>
      </c>
      <c r="D19" s="25">
        <v>43478</v>
      </c>
      <c r="E19" s="25">
        <v>43481</v>
      </c>
      <c r="F19" s="24" t="s">
        <v>231</v>
      </c>
      <c r="G19" s="43" t="s">
        <v>233</v>
      </c>
      <c r="H19" s="24">
        <v>3</v>
      </c>
      <c r="I19" s="24">
        <v>0</v>
      </c>
    </row>
    <row r="20" spans="1:9" s="27" customFormat="1" ht="30" customHeight="1" x14ac:dyDescent="0.25">
      <c r="A20" s="21">
        <v>18</v>
      </c>
      <c r="B20" s="21" t="s">
        <v>50</v>
      </c>
      <c r="C20" s="21" t="s">
        <v>73</v>
      </c>
      <c r="D20" s="25">
        <v>43478</v>
      </c>
      <c r="E20" s="25">
        <v>43481</v>
      </c>
      <c r="F20" s="24" t="s">
        <v>231</v>
      </c>
      <c r="G20" s="43" t="s">
        <v>233</v>
      </c>
      <c r="H20" s="24">
        <v>3</v>
      </c>
      <c r="I20" s="24">
        <v>0</v>
      </c>
    </row>
    <row r="21" spans="1:9" s="27" customFormat="1" ht="30" customHeight="1" x14ac:dyDescent="0.25">
      <c r="A21" s="21">
        <v>19</v>
      </c>
      <c r="B21" s="21" t="s">
        <v>50</v>
      </c>
      <c r="C21" s="21" t="s">
        <v>116</v>
      </c>
      <c r="D21" s="25">
        <v>43478</v>
      </c>
      <c r="E21" s="25">
        <v>43481</v>
      </c>
      <c r="F21" s="24" t="s">
        <v>231</v>
      </c>
      <c r="G21" s="43" t="s">
        <v>233</v>
      </c>
      <c r="H21" s="24">
        <v>3</v>
      </c>
      <c r="I21" s="24">
        <v>0</v>
      </c>
    </row>
    <row r="22" spans="1:9" s="27" customFormat="1" ht="30" customHeight="1" x14ac:dyDescent="0.25">
      <c r="A22" s="21">
        <v>20</v>
      </c>
      <c r="B22" s="21" t="s">
        <v>50</v>
      </c>
      <c r="C22" s="21" t="s">
        <v>177</v>
      </c>
      <c r="D22" s="25">
        <v>43478</v>
      </c>
      <c r="E22" s="25">
        <v>43481</v>
      </c>
      <c r="F22" s="24" t="s">
        <v>231</v>
      </c>
      <c r="G22" s="43" t="s">
        <v>233</v>
      </c>
      <c r="H22" s="24">
        <v>3</v>
      </c>
      <c r="I22" s="24">
        <v>0</v>
      </c>
    </row>
    <row r="23" spans="1:9" s="27" customFormat="1" ht="30" customHeight="1" x14ac:dyDescent="0.25">
      <c r="A23" s="21">
        <v>21</v>
      </c>
      <c r="B23" s="21" t="s">
        <v>51</v>
      </c>
      <c r="C23" s="21" t="s">
        <v>192</v>
      </c>
      <c r="D23" s="25">
        <v>43478</v>
      </c>
      <c r="E23" s="25">
        <v>43481</v>
      </c>
      <c r="F23" s="24" t="s">
        <v>231</v>
      </c>
      <c r="G23" s="43" t="s">
        <v>233</v>
      </c>
      <c r="H23" s="24">
        <v>3</v>
      </c>
      <c r="I23" s="24">
        <v>0</v>
      </c>
    </row>
    <row r="24" spans="1:9" s="27" customFormat="1" ht="30" customHeight="1" x14ac:dyDescent="0.25">
      <c r="A24" s="21">
        <v>22</v>
      </c>
      <c r="B24" s="21" t="s">
        <v>50</v>
      </c>
      <c r="C24" s="21" t="s">
        <v>236</v>
      </c>
      <c r="D24" s="25">
        <v>43478</v>
      </c>
      <c r="E24" s="25">
        <v>43481</v>
      </c>
      <c r="F24" s="24" t="s">
        <v>231</v>
      </c>
      <c r="G24" s="43" t="s">
        <v>233</v>
      </c>
      <c r="H24" s="24">
        <v>3</v>
      </c>
      <c r="I24" s="24">
        <v>0</v>
      </c>
    </row>
    <row r="25" spans="1:9" ht="30" customHeight="1" x14ac:dyDescent="0.25">
      <c r="A25" s="21">
        <v>23</v>
      </c>
      <c r="B25" s="21" t="s">
        <v>50</v>
      </c>
      <c r="C25" s="21" t="s">
        <v>241</v>
      </c>
      <c r="D25" s="25">
        <v>43478</v>
      </c>
      <c r="E25" s="25">
        <v>43481</v>
      </c>
      <c r="F25" s="24" t="s">
        <v>231</v>
      </c>
      <c r="G25" s="43" t="s">
        <v>233</v>
      </c>
      <c r="H25" s="24">
        <v>3</v>
      </c>
      <c r="I25" s="24">
        <v>0</v>
      </c>
    </row>
    <row r="26" spans="1:9" ht="30" customHeight="1" x14ac:dyDescent="0.25">
      <c r="A26" s="21">
        <v>24</v>
      </c>
      <c r="B26" s="21" t="s">
        <v>50</v>
      </c>
      <c r="C26" s="21" t="s">
        <v>292</v>
      </c>
      <c r="D26" s="25">
        <v>43478</v>
      </c>
      <c r="E26" s="25">
        <v>43481</v>
      </c>
      <c r="F26" s="24" t="s">
        <v>231</v>
      </c>
      <c r="G26" s="43" t="s">
        <v>233</v>
      </c>
      <c r="H26" s="24">
        <v>3</v>
      </c>
      <c r="I26" s="24">
        <v>0</v>
      </c>
    </row>
    <row r="27" spans="1:9" ht="29.25" customHeight="1" x14ac:dyDescent="0.25">
      <c r="A27" s="21">
        <v>25</v>
      </c>
      <c r="B27" s="21" t="s">
        <v>50</v>
      </c>
      <c r="C27" s="21" t="s">
        <v>56</v>
      </c>
      <c r="D27" s="25">
        <v>43478</v>
      </c>
      <c r="E27" s="25">
        <v>43482</v>
      </c>
      <c r="F27" s="24" t="s">
        <v>231</v>
      </c>
      <c r="G27" s="21" t="s">
        <v>235</v>
      </c>
      <c r="H27" s="24">
        <v>0</v>
      </c>
      <c r="I27" s="24">
        <v>4</v>
      </c>
    </row>
    <row r="28" spans="1:9" ht="29.25" customHeight="1" x14ac:dyDescent="0.25">
      <c r="A28" s="21">
        <v>26</v>
      </c>
      <c r="B28" s="21" t="s">
        <v>50</v>
      </c>
      <c r="C28" s="21" t="s">
        <v>60</v>
      </c>
      <c r="D28" s="25">
        <v>43478</v>
      </c>
      <c r="E28" s="25">
        <v>43483</v>
      </c>
      <c r="F28" s="24" t="s">
        <v>231</v>
      </c>
      <c r="G28" s="43" t="s">
        <v>235</v>
      </c>
      <c r="H28" s="24">
        <v>0</v>
      </c>
      <c r="I28" s="24">
        <v>5</v>
      </c>
    </row>
  </sheetData>
  <sortState ref="B3:I28">
    <sortCondition ref="D3:D28"/>
    <sortCondition ref="E3:E28"/>
  </sortState>
  <mergeCells count="1">
    <mergeCell ref="A1:I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LoP</vt:lpstr>
      <vt:lpstr>Transportation</vt:lpstr>
      <vt:lpstr>Rooming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 Intern</dc:creator>
  <cp:lastModifiedBy>PSU Intern</cp:lastModifiedBy>
  <dcterms:created xsi:type="dcterms:W3CDTF">2019-01-07T07:49:09Z</dcterms:created>
  <dcterms:modified xsi:type="dcterms:W3CDTF">2019-02-18T13:59:48Z</dcterms:modified>
</cp:coreProperties>
</file>